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376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<sst xmlns="http://schemas.openxmlformats.org/spreadsheetml/2006/main" count="1729" uniqueCount="666">
  <si>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</si>
  <si>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</si>
  <si>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</si>
  <si>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</si>
  <si>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</si>
  <si>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</si>
  <si>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</si>
  <si>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</si>
  <si>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</si>
  <si>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</si>
  <si>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</si>
  <si>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</si>
  <si>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</si>
  <si>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</si>
  <si>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</si>
  <si>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</si>
  <si>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</si>
  <si>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</si>
  <si>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</si>
  <si>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</si>
  <si>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</si>
  <si>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</si>
  <si>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</si>
  <si>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</si>
  <si>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</si>
  <si>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</si>
  <si>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</si>
  <si>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</si>
  <si>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</si>
  <si>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</si>
  <si>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</si>
  <si>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</si>
  <si>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</si>
  <si>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</si>
  <si>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</si>
  <si>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</si>
  <si>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</si>
  <si>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</si>
  <si>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</si>
  <si>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</si>
  <si>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</si>
  <si>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</si>
  <si>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</si>
  <si>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</si>
  <si>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</si>
  <si>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</si>
  <si>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</si>
  <si>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</si>
  <si>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</si>
  <si>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</si>
  <si>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</si>
  <si>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</si>
  <si>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</si>
  <si>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</si>
  <si>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</si>
  <si>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</si>
  <si>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</si>
  <si>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</si>
  <si>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</si>
  <si>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</si>
  <si>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</si>
  <si>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</si>
  <si>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</si>
  <si>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</si>
  <si>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</si>
  <si>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</si>
  <si>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</si>
  <si>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</si>
  <si>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</si>
  <si>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</si>
  <si>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</si>
  <si>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</si>
  <si>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</si>
  <si>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</si>
  <si>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</si>
  <si>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</si>
  <si>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</si>
  <si>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</si>
  <si>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</si>
  <si>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</si>
  <si>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</si>
  <si>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</si>
  <si>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</si>
  <si>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</si>
  <si>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</si>
  <si>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</si>
  <si>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</si>
  <si>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</si>
  <si>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</si>
  <si>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</si>
  <si>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</si>
  <si>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</si>
  <si>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</si>
  <si>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</si>
  <si>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</si>
  <si>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</si>
  <si>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</si>
  <si>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</si>
  <si>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</si>
  <si>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</si>
  <si>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</si>
  <si>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</si>
  <si>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</si>
  <si>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</si>
  <si>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</si>
  <si>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</si>
  <si>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</si>
  <si>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</si>
  <si>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</si>
  <si>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</si>
  <si>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</si>
  <si>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</si>
  <si>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</si>
  <si>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</si>
  <si>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</si>
  <si>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</si>
  <si>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</si>
  <si>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</si>
  <si>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</si>
  <si>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</si>
  <si>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</si>
  <si>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</si>
  <si>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</si>
  <si>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</si>
  <si>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</si>
  <si>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</si>
  <si>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</si>
  <si>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</si>
  <si>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</si>
  <si>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</si>
  <si>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</si>
  <si>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</si>
  <si>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</si>
  <si>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</si>
  <si>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</si>
  <si>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</si>
  <si>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</si>
  <si>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</si>
  <si>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</si>
  <si>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</si>
  <si>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</si>
  <si>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</si>
  <si>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</si>
  <si>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</si>
  <si>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</si>
  <si>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</si>
  <si>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</si>
  <si>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</si>
  <si>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</si>
  <si>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</si>
  <si>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</si>
  <si>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</si>
  <si>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</si>
  <si>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</si>
  <si>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</si>
  <si>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</si>
  <si>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</si>
  <si>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</si>
  <si>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</si>
  <si>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</si>
  <si>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</si>
  <si>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</si>
  <si>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</si>
  <si>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</si>
  <si>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</si>
  <si>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</si>
  <si>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</si>
  <si>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</si>
  <si>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</si>
  <si>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</si>
  <si>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</si>
  <si>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</si>
  <si>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</si>
  <si>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</si>
  <si>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</si>
  <si>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</si>
  <si>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</si>
  <si>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</si>
  <si>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</si>
  <si>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</si>
  <si>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</si>
  <si>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</si>
  <si>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</si>
  <si>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</si>
  <si>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</si>
  <si>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</si>
  <si>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</si>
  <si>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</si>
  <si>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</si>
  <si>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</si>
  <si>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</si>
  <si>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</si>
  <si>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</si>
  <si>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</si>
  <si>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</si>
  <si>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</si>
  <si>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</si>
  <si>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</si>
  <si>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</si>
  <si>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</si>
  <si>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</si>
  <si>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</si>
  <si>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</si>
  <si>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</si>
  <si>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</si>
  <si>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</si>
  <si>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</si>
  <si>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</si>
  <si>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</si>
  <si>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</si>
  <si>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</si>
  <si>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</si>
  <si>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</si>
  <si>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</si>
  <si>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</si>
  <si>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</si>
  <si>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</si>
  <si>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</si>
  <si>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</si>
  <si>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</si>
  <si>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</si>
  <si>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</si>
  <si>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</si>
  <si>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</si>
  <si>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</si>
  <si>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</si>
  <si>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</si>
  <si>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</si>
  <si>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</si>
  <si>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</si>
  <si>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</si>
  <si>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</si>
  <si>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</si>
  <si>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</si>
  <si>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</si>
  <si>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</si>
  <si>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</si>
  <si>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</si>
  <si>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</si>
  <si>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</si>
  <si>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</si>
  <si>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</si>
  <si>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</si>
  <si>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</si>
  <si>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</si>
  <si>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</si>
  <si>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</si>
  <si>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</si>
  <si>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</si>
  <si>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</si>
  <si>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</si>
  <si>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</si>
  <si>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</si>
  <si>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</si>
  <si>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</si>
  <si>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</si>
  <si>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</si>
  <si>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</si>
  <si>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</si>
  <si>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</si>
  <si>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</si>
  <si>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</si>
  <si>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</si>
  <si>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</si>
  <si>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</si>
  <si>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</si>
  <si>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</si>
  <si>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</si>
  <si>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</si>
  <si>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</si>
  <si>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</si>
  <si>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</si>
  <si>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</si>
  <si>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</si>
  <si>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</si>
  <si>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</si>
  <si>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</si>
  <si>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</si>
  <si>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</si>
  <si>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</si>
  <si>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</si>
  <si>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</si>
  <si>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</si>
  <si>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</si>
  <si>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</si>
  <si>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</si>
  <si>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</si>
  <si>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</si>
  <si>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</si>
  <si>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</si>
  <si>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</si>
  <si>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</si>
  <si>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</si>
  <si>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</si>
  <si>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</si>
  <si>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</si>
  <si>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</si>
  <si>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</si>
  <si>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</si>
  <si>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</si>
  <si>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</si>
  <si>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</si>
  <si>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</si>
  <si>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</si>
  <si>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</si>
  <si>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</si>
  <si>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</si>
  <si>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</si>
  <si>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</si>
  <si>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</si>
  <si>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</si>
  <si>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</si>
  <si>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重庆市綦江区东源小学财政拨款收支总表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</si>
  <si>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</si>
  <si>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</si>
  <si>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</si>
  <si>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</si>
  <si>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</si>
  <si>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</si>
  <si>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</si>
  <si>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</si>
  <si>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</si>
  <si>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</si>
  <si>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</si>
  <si>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</si>
  <si>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</si>
  <si>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</si>
  <si>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</si>
  <si>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</si>
  <si>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</si>
  <si>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</si>
  <si>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</si>
  <si>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</si>
  <si>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</si>
  <si>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</si>
  <si>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</si>
  <si>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</si>
  <si>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</si>
  <si>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</si>
  <si>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</si>
  <si>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</si>
  <si>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</si>
  <si>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</si>
  <si>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</si>
  <si>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</si>
  <si>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重庆市綦江区东源小学一般公共预算财政拨款支出预算表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</si>
  <si>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</si>
  <si>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</si>
  <si>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</si>
  <si>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</si>
  <si>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</si>
  <si>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</si>
  <si>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</si>
  <si>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</si>
  <si>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</si>
  <si>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</si>
  <si>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</si>
  <si>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</si>
  <si>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</si>
  <si>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</si>
  <si>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</si>
  <si>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</si>
  <si>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</si>
  <si>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</si>
  <si>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</si>
  <si>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</si>
  <si>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</si>
  <si>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</si>
  <si>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</si>
  <si>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</si>
  <si>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</si>
  <si>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</si>
  <si>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</si>
  <si>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</si>
  <si>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</si>
  <si>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</si>
  <si>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</si>
  <si>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</si>
  <si>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</si>
  <si>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</si>
  <si>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</si>
  <si>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</si>
  <si>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</si>
  <si>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</si>
  <si>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</si>
  <si>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</si>
  <si>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</si>
  <si>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</si>
  <si>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</si>
  <si>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</si>
  <si>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</si>
  <si>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</si>
  <si>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</si>
  <si>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</si>
  <si>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</si>
  <si>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</si>
  <si>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</si>
  <si>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</si>
  <si>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</si>
  <si>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</si>
  <si>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</si>
  <si>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</si>
  <si>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</si>
  <si>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</si>
  <si>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</si>
  <si>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</si>
  <si>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</si>
  <si>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</si>
  <si>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</si>
  <si>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</si>
  <si>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</si>
  <si>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</si>
  <si>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</si>
  <si>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</si>
  <si>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</si>
  <si>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</si>
  <si>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</si>
  <si>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</si>
  <si>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</si>
  <si>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</si>
  <si>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</si>
  <si>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</si>
  <si>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</si>
  <si>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</si>
  <si>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</si>
  <si>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</si>
  <si>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</si>
  <si>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</si>
  <si>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</si>
  <si>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</si>
  <si>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</si>
  <si>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</si>
  <si>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</si>
  <si>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</si>
  <si>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</si>
  <si>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</si>
  <si>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</si>
  <si>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</si>
  <si>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</si>
  <si>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</si>
  <si>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</si>
  <si>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</si>
  <si>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重庆市綦江区东源小学一般公共预算财政拨款基本支出预算表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</si>
  <si>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</si>
  <si>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</si>
  <si>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</si>
  <si>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</si>
  <si>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</si>
  <si>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</si>
  <si>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</si>
  <si>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</si>
  <si>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</si>
  <si>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</si>
  <si>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</si>
  <si>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</si>
  <si>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</si>
  <si>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</si>
  <si>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</si>
  <si>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</si>
  <si>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</si>
  <si>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</si>
  <si>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</si>
  <si>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</si>
  <si>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</si>
  <si>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</si>
  <si>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</si>
  <si>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</si>
  <si>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</si>
  <si>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</si>
  <si>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</si>
  <si>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</si>
  <si>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</si>
  <si>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</si>
  <si>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</si>
  <si>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</si>
  <si>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</si>
  <si>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</si>
  <si>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</si>
  <si>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</si>
  <si>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</si>
  <si>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</si>
  <si>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</si>
  <si>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</si>
  <si>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</si>
  <si>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</si>
  <si>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</si>
  <si>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</si>
  <si>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</si>
  <si>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</si>
  <si>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</si>
  <si>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</si>
  <si>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</si>
  <si>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</si>
  <si>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</si>
  <si>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</si>
  <si>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</si>
  <si>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</si>
  <si>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</si>
  <si>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</si>
  <si>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</si>
  <si>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</si>
  <si>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</si>
  <si>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</si>
  <si>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</si>
  <si>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</si>
  <si>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</si>
  <si>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</si>
  <si>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</si>
  <si>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</si>
  <si>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</si>
  <si>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</si>
  <si>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</si>
  <si>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</si>
  <si>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</si>
  <si>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</si>
  <si>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</si>
  <si>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</si>
  <si>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</si>
  <si>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</si>
  <si>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</si>
  <si>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</si>
  <si>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</si>
  <si>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</si>
  <si>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</si>
  <si>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</si>
  <si>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</si>
  <si>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</si>
  <si>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</si>
  <si>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</si>
  <si>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</si>
  <si>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</si>
  <si>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</si>
  <si>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</si>
  <si>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</si>
  <si>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</si>
  <si>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</si>
  <si>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</si>
  <si>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</si>
  <si>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</si>
  <si>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</si>
  <si>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</si>
  <si>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</si>
  <si>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</si>
  <si>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</si>
  <si>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</si>
  <si>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</si>
  <si>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</si>
  <si>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</si>
  <si>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</si>
  <si>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</si>
  <si>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</si>
  <si>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</si>
  <si>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</si>
  <si>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</si>
  <si>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</si>
  <si>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</si>
  <si>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</si>
  <si>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</si>
  <si>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重庆市綦江区东源小学一般公共预算“三公”经费支出表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</si>
  <si>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</si>
  <si>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</si>
  <si>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</si>
  <si>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</si>
  <si>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</si>
  <si>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</si>
  <si>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（备注：本单位无公务用车、无因公出国费、无公务接待费，故此表无数据。）</t>
  </si>
  <si>
    <t>附件3-5</t>
  </si>
  <si>
    <t>重庆市綦江区东源小学政府性基金预算支出表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</si>
  <si>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</si>
  <si>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</si>
  <si>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</si>
  <si>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重庆市綦江区东源小学部门收支总表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</si>
  <si>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</si>
  <si>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</si>
  <si>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</si>
  <si>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</si>
  <si>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</si>
  <si>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</si>
  <si>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</si>
  <si>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</si>
  <si>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</si>
  <si>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</si>
  <si>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</si>
  <si>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</si>
  <si>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</si>
  <si>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重庆市綦江区东源小学部门收入总表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</si>
  <si>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</si>
  <si>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</si>
  <si>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</si>
  <si>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</si>
  <si>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</si>
  <si>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</si>
  <si>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</si>
  <si>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</si>
  <si>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</si>
  <si>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</si>
  <si>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重庆市綦江区东源小学部门支出总表</t>
  </si>
  <si>
    <t>上缴上级支出</t>
  </si>
  <si>
    <t>事业单位经营支出</t>
  </si>
  <si>
    <t>对下级单位补助支出</t>
  </si>
  <si>
    <t>附件3-9</t>
  </si>
  <si>
    <t>重庆市綦江区东源小学政府采购预算明细表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</si>
  <si>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</si>
  <si>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</si>
  <si>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</si>
  <si>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</si>
  <si>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</si>
  <si>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</si>
  <si>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</si>
  <si>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</si>
  <si>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</si>
  <si>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</si>
  <si>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</si>
  <si>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</si>
  <si>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</si>
  <si>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</si>
  <si>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</si>
  <si>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</si>
  <si>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</si>
  <si>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</si>
  <si>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</si>
  <si>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</si>
  <si>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</si>
  <si>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</si>
  <si>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</si>
  <si>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</si>
  <si>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</si>
  <si>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</si>
  <si>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</si>
  <si>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</si>
  <si>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</si>
  <si>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</si>
  <si>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</si>
  <si>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</si>
  <si>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</si>
  <si>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</si>
  <si>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</si>
  <si>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</si>
  <si>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</si>
  <si>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</si>
  <si>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45000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</si>
  <si>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</si>
  <si>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</si>
  <si>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</si>
  <si>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</si>
  <si>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</si>
  <si>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</si>
  <si>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</si>
  <si>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</si>
  <si>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</si>
  <si>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</si>
  <si>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</si>
  <si>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</si>
  <si>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</si>
  <si>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</si>
  <si>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</si>
  <si>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中职毕业生双证获取率</t>
  </si>
  <si>
    <t>92</t>
  </si>
  <si>
    <t>社会效益</t>
  </si>
  <si>
    <t>区域内初中校际差异系数</t>
  </si>
  <si>
    <t>≤</t>
  </si>
  <si>
    <t>45</t>
  </si>
  <si>
    <t>区域内小学校际差异系数</t>
  </si>
  <si>
    <t>50</t>
  </si>
  <si>
    <t>其他说明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</si>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</sst>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6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宋体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b/>
      <sz val="18"/>
      <color indexed="54"/>
      <name val="等线 Light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6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5" applyNumberFormat="0" applyAlignment="0" applyProtection="0"/>
    <xf numFmtId="0" fontId="42" fillId="13" borderId="6" applyNumberFormat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5" fillId="9" borderId="0" applyNumberFormat="0" applyBorder="0" applyAlignment="0" applyProtection="0"/>
    <xf numFmtId="0" fontId="36" fillId="4" borderId="8" applyNumberFormat="0" applyAlignment="0" applyProtection="0"/>
    <xf numFmtId="0" fontId="34" fillId="7" borderId="5" applyNumberFormat="0" applyAlignment="0" applyProtection="0"/>
    <xf numFmtId="0" fontId="4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1">
    <xf numFmtId="0" fontId="0" fillId="0" borderId="0" xfId="0" applyAlignment="1">
      <alignment/>
    </xf>
    <xf numFmtId="0" fontId="2" fillId="0" borderId="0" xfId="40">
      <alignment/>
      <protection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" fontId="6" fillId="19" borderId="11" xfId="41" applyNumberFormat="1" applyFont="1" applyFill="1" applyBorder="1" applyAlignment="1">
      <alignment horizontal="right" vertical="center" wrapText="1"/>
      <protection/>
    </xf>
    <xf numFmtId="4" fontId="13" fillId="19" borderId="11" xfId="41" applyNumberFormat="1" applyFont="1" applyFill="1" applyBorder="1" applyAlignment="1">
      <alignment horizontal="right" vertical="center" wrapText="1"/>
      <protection/>
    </xf>
    <xf numFmtId="0" fontId="18" fillId="0" borderId="11" xfId="42" applyNumberFormat="1" applyFont="1" applyFill="1" applyBorder="1" applyAlignment="1" applyProtection="1">
      <alignment horizontal="left" vertical="center"/>
      <protection/>
    </xf>
    <xf numFmtId="0" fontId="45" fillId="20" borderId="11" xfId="0" applyNumberFormat="1" applyFont="1" applyFill="1" applyBorder="1" applyAlignment="1">
      <alignment vertical="center"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9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8" fillId="0" borderId="0" xfId="42" applyFont="1" applyFill="1" applyAlignment="1">
      <alignment horizontal="center" vertical="center"/>
      <protection/>
    </xf>
    <xf numFmtId="0" fontId="18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8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19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4" fontId="45" fillId="20" borderId="11" xfId="0" applyNumberFormat="1" applyFont="1" applyFill="1" applyBorder="1" applyAlignment="1">
      <alignment horizontal="center" vertical="center"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4" fontId="6" fillId="19" borderId="14" xfId="41" applyNumberFormat="1" applyFont="1" applyFill="1" applyBorder="1" applyAlignment="1">
      <alignment horizontal="center" vertical="center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8" fillId="0" borderId="0" xfId="42" applyFont="1" applyFill="1">
      <alignment/>
      <protection/>
    </xf>
    <xf numFmtId="0" fontId="19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8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9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4" fontId="6" fillId="19" borderId="11" xfId="42" applyNumberFormat="1" applyFont="1" applyFill="1" applyBorder="1" applyAlignment="1" applyProtection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4" fontId="45" fillId="20" borderId="11" xfId="0" applyNumberFormat="1" applyFont="1" applyFill="1" applyBorder="1" applyAlignment="1">
      <alignment horizontal="right" vertical="center"/>
    </xf>
    <xf numFmtId="4" fontId="6" fillId="19" borderId="14" xfId="41" applyNumberFormat="1" applyFont="1" applyFill="1" applyBorder="1" applyAlignment="1">
      <alignment horizontal="right" vertical="center"/>
      <protection/>
    </xf>
    <xf numFmtId="0" fontId="18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8" fillId="0" borderId="0" xfId="41" applyFont="1" applyAlignment="1">
      <alignment horizontal="center" wrapText="1"/>
      <protection/>
    </xf>
    <xf numFmtId="0" fontId="18" fillId="0" borderId="0" xfId="41" applyFont="1" applyAlignment="1">
      <alignment horizontal="left" wrapText="1"/>
      <protection/>
    </xf>
    <xf numFmtId="0" fontId="18" fillId="0" borderId="0" xfId="41" applyFont="1" applyAlignment="1">
      <alignment wrapText="1"/>
      <protection/>
    </xf>
    <xf numFmtId="0" fontId="1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19" borderId="12" xfId="41" applyNumberFormat="1" applyFont="1" applyFill="1" applyBorder="1" applyAlignment="1">
      <alignment horizontal="center" vertical="center" wrapText="1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19" borderId="11" xfId="41" applyNumberFormat="1" applyFont="1" applyFill="1" applyBorder="1" applyAlignment="1">
      <alignment horizontal="center" vertical="center" wrapText="1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19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8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21" borderId="11" xfId="0" applyFont="1" applyFill="1" applyBorder="1" applyAlignment="1">
      <alignment horizontal="center"/>
    </xf>
    <xf numFmtId="0" fontId="25" fillId="21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6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87" hidden="1" customWidth="1"/>
    <col min="2" max="2" width="15.375" style="187" customWidth="1"/>
    <col min="3" max="3" width="59.75390625" style="0" customWidth="1"/>
    <col min="4" max="4" width="13.00390625" style="187" customWidth="1"/>
    <col min="5" max="5" width="101.50390625" style="0" customWidth="1"/>
    <col min="6" max="6" width="29.25390625" style="0" customWidth="1"/>
    <col min="7" max="7" width="30.75390625" style="187" customWidth="1"/>
    <col min="8" max="8" width="28.50390625" style="187" customWidth="1"/>
    <col min="9" max="9" width="72.875" style="0" customWidth="1"/>
  </cols>
  <sheetData>
    <row r="2" spans="1:9" ht="24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</row>
    <row r="4" spans="1:9" ht="21.7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1.7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1.7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1.7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1.7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1.7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1.7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1.7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1.7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1.7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1.7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1.7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1.7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1.7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1.7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1.7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1.7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1.7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1.7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1.7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1.7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1.7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1.7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1.7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1.7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1.7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1.7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1.7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1.7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1.7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1.7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1.7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1.7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1.7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1.7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1.7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1.7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1.7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1.7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1.7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1.7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1.7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1.7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1.7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1.7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1.7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1.7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1.7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1.7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1.7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1.7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1.7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1.7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1.7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1.7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1.7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1.7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1.7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1.7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1.7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1.7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1.7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1.7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1.7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1.7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1.7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1.7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1.7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1.7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1.7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1.7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1.7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1.7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1.7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1.7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1.7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1.7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1.7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1.7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1.7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1.7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1.7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1.7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1.7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1.7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1.7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1.7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1.7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1.7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1.7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1.7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1.7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1.7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1.7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1.7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1.7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1.7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1.7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1.7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1.7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1.7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1.7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1.7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1.7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1.7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1.7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1.7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1.7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1.7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1.7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1.7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1.7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1.7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1.7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1.7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1.7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1.7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1.7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1.7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1.7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1.7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1.7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1.7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1.7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1.7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1.7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1.7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1.7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1.7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1.7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1.7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1.7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1.7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1.7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1.7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1.7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1.7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1.7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1.7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1.7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1.7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1.7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1.7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1.7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1.7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1.7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1.7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1.7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1.7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1.7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1.7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1.7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1.7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1.7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1.7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1.7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1.7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1.7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1.7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1.7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1.7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1.7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1.7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1.7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1.7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1.7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1.7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1.7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1.7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1.7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1.7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1.7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1.7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1.7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1.7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1.7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1.7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1.7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1.7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1.7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1.7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1.7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1.7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1.7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1.7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1.7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1.7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1.7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1.7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1.7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1.7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1.7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1.7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1.7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1.7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1.7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1.7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1.7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1.7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1.7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1.7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1.7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1.7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1.7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1.7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1.7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1.7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1.7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1.7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1.7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1.7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1.7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1.7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1.7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1.7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1.7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1.7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1.7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1.7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1.7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1.7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1.7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1.7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1.7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1.7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1.7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1.7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1.7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1.7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1.7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1.7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1.7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1.7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1.7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1.7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1.7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1.7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1.7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1.7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1.7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1.7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1.7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1.7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1.7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1.7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1.7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1.7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1.7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1.7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1.7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1.7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1.7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1.7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1.7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1.7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600</v>
      </c>
      <c r="B1" s="17"/>
      <c r="C1" s="17"/>
      <c r="D1" s="17"/>
      <c r="E1" s="17"/>
      <c r="F1" s="17"/>
    </row>
    <row r="2" spans="1:11" ht="40.5" customHeight="1">
      <c r="A2" s="209" t="s">
        <v>601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.75" customHeight="1">
      <c r="A3" s="17"/>
      <c r="B3" s="17"/>
      <c r="C3" s="17"/>
      <c r="D3" s="17"/>
      <c r="E3" s="17"/>
      <c r="F3" s="17"/>
      <c r="K3" t="s">
        <v>313</v>
      </c>
    </row>
    <row r="4" spans="1:11" ht="22.5" customHeight="1">
      <c r="A4" s="210" t="s">
        <v>316</v>
      </c>
      <c r="B4" s="203" t="s">
        <v>318</v>
      </c>
      <c r="C4" s="203" t="s">
        <v>581</v>
      </c>
      <c r="D4" s="203" t="s">
        <v>587</v>
      </c>
      <c r="E4" s="203" t="s">
        <v>572</v>
      </c>
      <c r="F4" s="203" t="s">
        <v>573</v>
      </c>
      <c r="G4" s="203" t="s">
        <v>574</v>
      </c>
      <c r="H4" s="203"/>
      <c r="I4" s="203" t="s">
        <v>575</v>
      </c>
      <c r="J4" s="203" t="s">
        <v>576</v>
      </c>
      <c r="K4" s="203" t="s">
        <v>579</v>
      </c>
    </row>
    <row r="5" spans="1:11" s="15" customFormat="1" ht="57" customHeight="1">
      <c r="A5" s="210"/>
      <c r="B5" s="203"/>
      <c r="C5" s="203"/>
      <c r="D5" s="203"/>
      <c r="E5" s="203"/>
      <c r="F5" s="203"/>
      <c r="G5" s="18" t="s">
        <v>588</v>
      </c>
      <c r="H5" s="18" t="s">
        <v>602</v>
      </c>
      <c r="I5" s="203"/>
      <c r="J5" s="203"/>
      <c r="K5" s="203"/>
    </row>
    <row r="6" spans="1:11" ht="30" customHeight="1">
      <c r="A6" s="19" t="s">
        <v>318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603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604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605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">
      <selection activeCell="A1" sqref="A1:B16384"/>
    </sheetView>
  </sheetViews>
  <sheetFormatPr defaultColWidth="1.12109375" defaultRowHeight="14.25"/>
  <cols>
    <col min="1" max="1" width="19.00390625" style="1" hidden="1" customWidth="1"/>
    <col min="2" max="2" width="24.25390625" style="1" hidden="1" customWidth="1"/>
    <col min="3" max="6" width="19.50390625" style="1" customWidth="1"/>
    <col min="7" max="7" width="9.00390625" style="1" customWidth="1"/>
    <col min="8" max="8" width="14.875" style="1" customWidth="1"/>
    <col min="9" max="9" width="14.00390625" style="1" customWidth="1"/>
    <col min="10" max="10" width="13.50390625" style="1" customWidth="1"/>
    <col min="11" max="32" width="9.00390625" style="1" customWidth="1"/>
    <col min="33" max="224" width="1.12109375" style="1" customWidth="1"/>
    <col min="225" max="255" width="9.00390625" style="1" customWidth="1"/>
    <col min="256" max="16384" width="1.12109375" style="1" customWidth="1"/>
  </cols>
  <sheetData>
    <row r="1" spans="1:11" s="1" customFormat="1" ht="21" customHeight="1">
      <c r="A1" s="3" t="s">
        <v>606</v>
      </c>
      <c r="B1" s="211"/>
      <c r="C1" s="212"/>
      <c r="D1" s="212"/>
      <c r="E1" s="212"/>
      <c r="F1" s="212"/>
      <c r="G1" s="212"/>
      <c r="H1" s="212"/>
      <c r="I1" s="212"/>
      <c r="J1" s="212"/>
      <c r="K1" s="213"/>
    </row>
    <row r="2" spans="1:11" s="2" customFormat="1" ht="23.25">
      <c r="A2" s="214" t="s">
        <v>607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s="2" customFormat="1" ht="14.25">
      <c r="A3" s="217" t="s">
        <v>608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2" s="2" customFormat="1" ht="25.5" customHeight="1">
      <c r="A4" s="220" t="s">
        <v>609</v>
      </c>
      <c r="B4" s="221"/>
      <c r="C4" s="222" t="s">
        <v>610</v>
      </c>
      <c r="D4" s="222"/>
      <c r="E4" s="222"/>
      <c r="F4" s="222"/>
      <c r="G4" s="222"/>
      <c r="H4" s="222"/>
      <c r="I4" s="222"/>
      <c r="J4" s="223" t="s">
        <v>611</v>
      </c>
      <c r="K4" s="224"/>
      <c r="L4" s="11"/>
    </row>
    <row r="5" spans="1:12" s="2" customFormat="1" ht="30" customHeight="1">
      <c r="A5" s="238" t="s">
        <v>612</v>
      </c>
      <c r="B5" s="238"/>
      <c r="C5" s="236" t="s">
        <v>613</v>
      </c>
      <c r="D5" s="225" t="s">
        <v>351</v>
      </c>
      <c r="E5" s="225"/>
      <c r="F5" s="225"/>
      <c r="G5" s="225"/>
      <c r="H5" s="226" t="s">
        <v>352</v>
      </c>
      <c r="I5" s="226"/>
      <c r="J5" s="226"/>
      <c r="K5" s="226"/>
      <c r="L5" s="11"/>
    </row>
    <row r="6" spans="1:12" s="2" customFormat="1" ht="30" customHeight="1">
      <c r="A6" s="239"/>
      <c r="B6" s="239"/>
      <c r="C6" s="237"/>
      <c r="D6" s="4" t="s">
        <v>318</v>
      </c>
      <c r="E6" s="4" t="s">
        <v>614</v>
      </c>
      <c r="F6" s="4" t="s">
        <v>615</v>
      </c>
      <c r="G6" s="4" t="s">
        <v>616</v>
      </c>
      <c r="H6" s="4" t="s">
        <v>318</v>
      </c>
      <c r="I6" s="4" t="s">
        <v>614</v>
      </c>
      <c r="J6" s="4" t="s">
        <v>615</v>
      </c>
      <c r="K6" s="4" t="s">
        <v>616</v>
      </c>
      <c r="L6" s="11"/>
    </row>
    <row r="7" spans="1:11" s="2" customFormat="1" ht="30" customHeight="1">
      <c r="A7" s="239"/>
      <c r="B7" s="239"/>
      <c r="C7" s="5">
        <v>1698603678.52</v>
      </c>
      <c r="D7" s="5">
        <v>1698603678.52</v>
      </c>
      <c r="E7" s="5">
        <v>1698603678.52</v>
      </c>
      <c r="F7" s="6" t="s">
        <v>617</v>
      </c>
      <c r="G7" s="6" t="s">
        <v>617</v>
      </c>
      <c r="H7" s="6">
        <v>186208956</v>
      </c>
      <c r="I7" s="12">
        <v>116147300</v>
      </c>
      <c r="J7" s="6">
        <v>70061656</v>
      </c>
      <c r="K7" s="6" t="s">
        <v>617</v>
      </c>
    </row>
    <row r="8" spans="1:11" s="2" customFormat="1" ht="78" customHeight="1">
      <c r="A8" s="210" t="s">
        <v>618</v>
      </c>
      <c r="B8" s="7" t="s">
        <v>619</v>
      </c>
      <c r="C8" s="227" t="s">
        <v>620</v>
      </c>
      <c r="D8" s="227"/>
      <c r="E8" s="227"/>
      <c r="F8" s="227"/>
      <c r="G8" s="227"/>
      <c r="H8" s="227"/>
      <c r="I8" s="227"/>
      <c r="J8" s="227"/>
      <c r="K8" s="227"/>
    </row>
    <row r="9" spans="1:11" s="2" customFormat="1" ht="84" customHeight="1">
      <c r="A9" s="210"/>
      <c r="B9" s="228" t="s">
        <v>621</v>
      </c>
      <c r="C9" s="228"/>
      <c r="D9" s="228"/>
      <c r="E9" s="228"/>
      <c r="F9" s="228"/>
      <c r="G9" s="228"/>
      <c r="H9" s="228"/>
      <c r="I9" s="228"/>
      <c r="J9" s="228"/>
      <c r="K9" s="228"/>
    </row>
    <row r="10" spans="1:11" s="2" customFormat="1" ht="30" customHeight="1">
      <c r="A10" s="210"/>
      <c r="B10" s="8" t="s">
        <v>622</v>
      </c>
      <c r="C10" s="229" t="s">
        <v>623</v>
      </c>
      <c r="D10" s="230"/>
      <c r="E10" s="229" t="s">
        <v>624</v>
      </c>
      <c r="F10" s="231"/>
      <c r="G10" s="230"/>
      <c r="H10" s="8" t="s">
        <v>625</v>
      </c>
      <c r="I10" s="8" t="s">
        <v>626</v>
      </c>
      <c r="J10" s="8" t="s">
        <v>627</v>
      </c>
      <c r="K10" s="8" t="s">
        <v>628</v>
      </c>
    </row>
    <row r="11" spans="1:11" s="2" customFormat="1" ht="24.75" customHeight="1">
      <c r="A11" s="235"/>
      <c r="B11" s="9" t="s">
        <v>629</v>
      </c>
      <c r="C11" s="232" t="s">
        <v>630</v>
      </c>
      <c r="D11" s="233"/>
      <c r="E11" s="234" t="s">
        <v>631</v>
      </c>
      <c r="F11" s="234"/>
      <c r="G11" s="234"/>
      <c r="H11" s="9" t="s">
        <v>632</v>
      </c>
      <c r="I11" s="9" t="s">
        <v>633</v>
      </c>
      <c r="J11" s="13" t="s">
        <v>634</v>
      </c>
      <c r="K11" s="14" t="s">
        <v>635</v>
      </c>
    </row>
    <row r="12" spans="1:11" s="2" customFormat="1" ht="24.75" customHeight="1">
      <c r="A12" s="235"/>
      <c r="B12" s="9" t="s">
        <v>629</v>
      </c>
      <c r="C12" s="232" t="s">
        <v>630</v>
      </c>
      <c r="D12" s="233"/>
      <c r="E12" s="234" t="s">
        <v>636</v>
      </c>
      <c r="F12" s="234"/>
      <c r="G12" s="234"/>
      <c r="H12" s="9" t="s">
        <v>632</v>
      </c>
      <c r="I12" s="9" t="s">
        <v>637</v>
      </c>
      <c r="J12" s="13" t="s">
        <v>634</v>
      </c>
      <c r="K12" s="14" t="s">
        <v>638</v>
      </c>
    </row>
    <row r="13" spans="1:11" s="2" customFormat="1" ht="24.75" customHeight="1">
      <c r="A13" s="235"/>
      <c r="B13" s="9" t="s">
        <v>629</v>
      </c>
      <c r="C13" s="232" t="s">
        <v>630</v>
      </c>
      <c r="D13" s="233"/>
      <c r="E13" s="234" t="s">
        <v>639</v>
      </c>
      <c r="F13" s="234"/>
      <c r="G13" s="234"/>
      <c r="H13" s="9" t="s">
        <v>632</v>
      </c>
      <c r="I13" s="9" t="s">
        <v>640</v>
      </c>
      <c r="J13" s="13" t="s">
        <v>641</v>
      </c>
      <c r="K13" s="14" t="s">
        <v>642</v>
      </c>
    </row>
    <row r="14" spans="1:11" s="2" customFormat="1" ht="24.75" customHeight="1">
      <c r="A14" s="235"/>
      <c r="B14" s="9" t="s">
        <v>629</v>
      </c>
      <c r="C14" s="232" t="s">
        <v>643</v>
      </c>
      <c r="D14" s="233"/>
      <c r="E14" s="234" t="s">
        <v>644</v>
      </c>
      <c r="F14" s="234"/>
      <c r="G14" s="234"/>
      <c r="H14" s="9" t="s">
        <v>632</v>
      </c>
      <c r="I14" s="9" t="s">
        <v>645</v>
      </c>
      <c r="J14" s="13" t="s">
        <v>634</v>
      </c>
      <c r="K14" s="14" t="s">
        <v>638</v>
      </c>
    </row>
    <row r="15" spans="1:11" s="2" customFormat="1" ht="24.75" customHeight="1">
      <c r="A15" s="235"/>
      <c r="B15" s="9" t="s">
        <v>646</v>
      </c>
      <c r="C15" s="232" t="s">
        <v>630</v>
      </c>
      <c r="D15" s="233"/>
      <c r="E15" s="234" t="s">
        <v>647</v>
      </c>
      <c r="F15" s="234"/>
      <c r="G15" s="234"/>
      <c r="H15" s="9" t="s">
        <v>648</v>
      </c>
      <c r="I15" s="9" t="s">
        <v>649</v>
      </c>
      <c r="J15" s="13" t="s">
        <v>634</v>
      </c>
      <c r="K15" s="14" t="s">
        <v>650</v>
      </c>
    </row>
    <row r="16" spans="1:11" s="2" customFormat="1" ht="24.75" customHeight="1">
      <c r="A16" s="235"/>
      <c r="B16" s="9" t="s">
        <v>646</v>
      </c>
      <c r="C16" s="232" t="s">
        <v>643</v>
      </c>
      <c r="D16" s="233"/>
      <c r="E16" s="234" t="s">
        <v>651</v>
      </c>
      <c r="F16" s="234"/>
      <c r="G16" s="234"/>
      <c r="H16" s="9" t="s">
        <v>632</v>
      </c>
      <c r="I16" s="9" t="s">
        <v>652</v>
      </c>
      <c r="J16" s="13" t="s">
        <v>634</v>
      </c>
      <c r="K16" s="14" t="s">
        <v>653</v>
      </c>
    </row>
    <row r="17" spans="1:11" s="2" customFormat="1" ht="24.75" customHeight="1">
      <c r="A17" s="235"/>
      <c r="B17" s="9" t="s">
        <v>654</v>
      </c>
      <c r="C17" s="232" t="s">
        <v>655</v>
      </c>
      <c r="D17" s="233"/>
      <c r="E17" s="234" t="s">
        <v>656</v>
      </c>
      <c r="F17" s="234"/>
      <c r="G17" s="234"/>
      <c r="H17" s="9" t="s">
        <v>632</v>
      </c>
      <c r="I17" s="9" t="s">
        <v>657</v>
      </c>
      <c r="J17" s="13" t="s">
        <v>634</v>
      </c>
      <c r="K17" s="14" t="s">
        <v>638</v>
      </c>
    </row>
    <row r="18" spans="1:11" s="1" customFormat="1" ht="24.75" customHeight="1">
      <c r="A18" s="235"/>
      <c r="B18" s="9" t="s">
        <v>654</v>
      </c>
      <c r="C18" s="232" t="s">
        <v>658</v>
      </c>
      <c r="D18" s="233"/>
      <c r="E18" s="234" t="s">
        <v>659</v>
      </c>
      <c r="F18" s="234"/>
      <c r="G18" s="234"/>
      <c r="H18" s="9" t="s">
        <v>660</v>
      </c>
      <c r="I18" s="9" t="s">
        <v>661</v>
      </c>
      <c r="J18" s="13" t="s">
        <v>634</v>
      </c>
      <c r="K18" s="14" t="s">
        <v>638</v>
      </c>
    </row>
    <row r="19" spans="1:11" s="1" customFormat="1" ht="24.75" customHeight="1">
      <c r="A19" s="235"/>
      <c r="B19" s="9" t="s">
        <v>654</v>
      </c>
      <c r="C19" s="232" t="s">
        <v>658</v>
      </c>
      <c r="D19" s="233"/>
      <c r="E19" s="234" t="s">
        <v>662</v>
      </c>
      <c r="F19" s="234"/>
      <c r="G19" s="234"/>
      <c r="H19" s="9" t="s">
        <v>660</v>
      </c>
      <c r="I19" s="9" t="s">
        <v>663</v>
      </c>
      <c r="J19" s="13" t="s">
        <v>634</v>
      </c>
      <c r="K19" s="14" t="s">
        <v>642</v>
      </c>
    </row>
    <row r="20" spans="1:11" s="1" customFormat="1" ht="24.75" customHeight="1">
      <c r="A20" s="7" t="s">
        <v>664</v>
      </c>
      <c r="B20" s="227" t="s">
        <v>617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2:6" s="1" customFormat="1" ht="12.75" customHeight="1">
      <c r="B21" s="10"/>
      <c r="C21" s="10"/>
      <c r="D21" s="10"/>
      <c r="E21" s="10"/>
      <c r="F21" s="10"/>
    </row>
  </sheetData>
  <sheetProtection/>
  <mergeCells count="34">
    <mergeCell ref="B20:K20"/>
    <mergeCell ref="A8:A19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9">
      <selection activeCell="E10" sqref="E10"/>
    </sheetView>
  </sheetViews>
  <sheetFormatPr defaultColWidth="6.875" defaultRowHeight="19.5" customHeight="1"/>
  <cols>
    <col min="1" max="1" width="22.875" style="146" customWidth="1"/>
    <col min="2" max="2" width="18.625" style="147" customWidth="1"/>
    <col min="3" max="3" width="20.25390625" style="148" customWidth="1"/>
    <col min="4" max="6" width="19.00390625" style="147" customWidth="1"/>
    <col min="7" max="7" width="19.00390625" style="146" customWidth="1"/>
    <col min="8" max="16384" width="6.875" style="149" customWidth="1"/>
  </cols>
  <sheetData>
    <row r="1" spans="1:7" s="145" customFormat="1" ht="19.5" customHeight="1">
      <c r="A1" s="16" t="s">
        <v>311</v>
      </c>
      <c r="B1" s="150"/>
      <c r="C1" s="151"/>
      <c r="D1" s="150"/>
      <c r="E1" s="150"/>
      <c r="F1" s="150"/>
      <c r="G1" s="152"/>
    </row>
    <row r="2" spans="1:7" s="145" customFormat="1" ht="38.25" customHeight="1">
      <c r="A2" s="194" t="s">
        <v>312</v>
      </c>
      <c r="B2" s="194"/>
      <c r="C2" s="194"/>
      <c r="D2" s="194"/>
      <c r="E2" s="194"/>
      <c r="F2" s="194"/>
      <c r="G2" s="194"/>
    </row>
    <row r="3" spans="1:7" s="145" customFormat="1" ht="19.5" customHeight="1">
      <c r="A3" s="153"/>
      <c r="B3" s="150"/>
      <c r="C3" s="151"/>
      <c r="D3" s="150"/>
      <c r="E3" s="150"/>
      <c r="F3" s="150"/>
      <c r="G3" s="152"/>
    </row>
    <row r="4" spans="1:7" s="145" customFormat="1" ht="19.5" customHeight="1">
      <c r="A4" s="154"/>
      <c r="B4" s="155"/>
      <c r="C4" s="156"/>
      <c r="D4" s="155"/>
      <c r="E4" s="155"/>
      <c r="F4" s="155"/>
      <c r="G4" s="157" t="s">
        <v>313</v>
      </c>
    </row>
    <row r="5" spans="1:7" s="145" customFormat="1" ht="19.5" customHeight="1">
      <c r="A5" s="195" t="s">
        <v>314</v>
      </c>
      <c r="B5" s="195"/>
      <c r="C5" s="195" t="s">
        <v>315</v>
      </c>
      <c r="D5" s="195"/>
      <c r="E5" s="195"/>
      <c r="F5" s="195"/>
      <c r="G5" s="195"/>
    </row>
    <row r="6" spans="1:7" s="145" customFormat="1" ht="45" customHeight="1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pans="1:7" s="145" customFormat="1" ht="19.5" customHeight="1">
      <c r="A7" s="159" t="s">
        <v>322</v>
      </c>
      <c r="B7" s="160">
        <v>711.132029</v>
      </c>
      <c r="C7" s="161" t="s">
        <v>323</v>
      </c>
      <c r="D7" s="162">
        <v>711.132029</v>
      </c>
      <c r="E7" s="160">
        <v>711.132029</v>
      </c>
      <c r="F7" s="92"/>
      <c r="G7" s="163"/>
    </row>
    <row r="8" spans="1:7" s="145" customFormat="1" ht="19.5" customHeight="1">
      <c r="A8" s="164" t="s">
        <v>324</v>
      </c>
      <c r="B8" s="165">
        <v>711.132029</v>
      </c>
      <c r="C8" s="166" t="s">
        <v>325</v>
      </c>
      <c r="D8" s="92">
        <f aca="true" t="shared" si="0" ref="D8:D22">E8+F8</f>
        <v>0</v>
      </c>
      <c r="E8" s="52"/>
      <c r="F8" s="52"/>
      <c r="G8" s="42"/>
    </row>
    <row r="9" spans="1:7" s="145" customFormat="1" ht="19.5" customHeight="1">
      <c r="A9" s="164" t="s">
        <v>326</v>
      </c>
      <c r="B9" s="167"/>
      <c r="C9" s="166" t="s">
        <v>327</v>
      </c>
      <c r="D9" s="92"/>
      <c r="E9" s="52"/>
      <c r="F9" s="52"/>
      <c r="G9" s="42"/>
    </row>
    <row r="10" spans="1:7" s="145" customFormat="1" ht="19.5" customHeight="1">
      <c r="A10" s="168" t="s">
        <v>328</v>
      </c>
      <c r="B10" s="169"/>
      <c r="C10" s="170" t="s">
        <v>329</v>
      </c>
      <c r="D10" s="87">
        <v>480.8225119999999</v>
      </c>
      <c r="E10" s="87">
        <v>480.8225119999999</v>
      </c>
      <c r="F10" s="52"/>
      <c r="G10" s="42"/>
    </row>
    <row r="11" spans="1:7" s="145" customFormat="1" ht="19.5" customHeight="1">
      <c r="A11" s="171" t="s">
        <v>330</v>
      </c>
      <c r="B11" s="5"/>
      <c r="C11" s="172" t="s">
        <v>331</v>
      </c>
      <c r="D11" s="90">
        <v>154.054144</v>
      </c>
      <c r="E11" s="90">
        <v>154.054144</v>
      </c>
      <c r="F11" s="52"/>
      <c r="G11" s="42"/>
    </row>
    <row r="12" spans="1:7" s="145" customFormat="1" ht="19.5" customHeight="1">
      <c r="A12" s="168" t="s">
        <v>324</v>
      </c>
      <c r="B12" s="173"/>
      <c r="C12" s="170" t="s">
        <v>332</v>
      </c>
      <c r="D12" s="90">
        <v>42.928301000000005</v>
      </c>
      <c r="E12" s="90">
        <v>42.928301000000005</v>
      </c>
      <c r="F12" s="52"/>
      <c r="G12" s="42"/>
    </row>
    <row r="13" spans="1:7" s="145" customFormat="1" ht="19.5" customHeight="1">
      <c r="A13" s="168" t="s">
        <v>326</v>
      </c>
      <c r="B13" s="167"/>
      <c r="C13" s="170" t="s">
        <v>333</v>
      </c>
      <c r="D13" s="92">
        <f t="shared" si="0"/>
        <v>0</v>
      </c>
      <c r="E13" s="92">
        <f>F13+G13</f>
        <v>0</v>
      </c>
      <c r="F13" s="52"/>
      <c r="G13" s="42"/>
    </row>
    <row r="14" spans="1:13" s="145" customFormat="1" ht="19.5" customHeight="1">
      <c r="A14" s="164" t="s">
        <v>328</v>
      </c>
      <c r="B14" s="169"/>
      <c r="C14" s="170" t="s">
        <v>334</v>
      </c>
      <c r="D14" s="92">
        <f t="shared" si="0"/>
        <v>0</v>
      </c>
      <c r="E14" s="92">
        <f>F14+G14</f>
        <v>0</v>
      </c>
      <c r="F14" s="52"/>
      <c r="G14" s="42"/>
      <c r="M14" s="186"/>
    </row>
    <row r="15" spans="1:13" s="145" customFormat="1" ht="19.5" customHeight="1">
      <c r="A15" s="164"/>
      <c r="B15" s="169"/>
      <c r="C15" s="170" t="s">
        <v>335</v>
      </c>
      <c r="D15" s="92">
        <f t="shared" si="0"/>
        <v>0</v>
      </c>
      <c r="E15" s="92">
        <f>F15+G15</f>
        <v>0</v>
      </c>
      <c r="F15" s="52"/>
      <c r="G15" s="42"/>
      <c r="M15" s="186"/>
    </row>
    <row r="16" spans="1:13" s="145" customFormat="1" ht="29.25" customHeight="1">
      <c r="A16" s="164"/>
      <c r="B16" s="169"/>
      <c r="C16" s="170" t="s">
        <v>336</v>
      </c>
      <c r="D16" s="92">
        <f t="shared" si="0"/>
        <v>0</v>
      </c>
      <c r="E16" s="92">
        <f>F16+G16</f>
        <v>0</v>
      </c>
      <c r="F16" s="52"/>
      <c r="G16" s="42"/>
      <c r="M16" s="186"/>
    </row>
    <row r="17" spans="1:13" s="145" customFormat="1" ht="19.5" customHeight="1">
      <c r="A17" s="164"/>
      <c r="B17" s="169"/>
      <c r="C17" s="170" t="s">
        <v>337</v>
      </c>
      <c r="D17" s="90">
        <v>33.327072</v>
      </c>
      <c r="E17" s="90">
        <v>33.327072</v>
      </c>
      <c r="F17" s="52"/>
      <c r="G17" s="42"/>
      <c r="M17" s="186"/>
    </row>
    <row r="18" spans="1:13" s="145" customFormat="1" ht="19.5" customHeight="1">
      <c r="A18" s="164"/>
      <c r="B18" s="169"/>
      <c r="C18" s="170" t="s">
        <v>338</v>
      </c>
      <c r="D18" s="92">
        <f t="shared" si="0"/>
        <v>0</v>
      </c>
      <c r="E18" s="52"/>
      <c r="F18" s="52"/>
      <c r="G18" s="42"/>
      <c r="M18" s="186"/>
    </row>
    <row r="19" spans="1:13" s="145" customFormat="1" ht="19.5" customHeight="1">
      <c r="A19" s="164"/>
      <c r="B19" s="169"/>
      <c r="C19" s="170" t="s">
        <v>339</v>
      </c>
      <c r="D19" s="92">
        <f t="shared" si="0"/>
        <v>0</v>
      </c>
      <c r="E19" s="52"/>
      <c r="F19" s="52"/>
      <c r="G19" s="42"/>
      <c r="M19" s="186"/>
    </row>
    <row r="20" spans="1:13" s="145" customFormat="1" ht="19.5" customHeight="1">
      <c r="A20" s="164"/>
      <c r="B20" s="169"/>
      <c r="C20" s="170" t="s">
        <v>340</v>
      </c>
      <c r="D20" s="92"/>
      <c r="E20" s="52"/>
      <c r="F20" s="52"/>
      <c r="G20" s="42"/>
      <c r="M20" s="186"/>
    </row>
    <row r="21" spans="1:13" s="145" customFormat="1" ht="19.5" customHeight="1">
      <c r="A21" s="164"/>
      <c r="B21" s="169"/>
      <c r="C21" s="170"/>
      <c r="D21" s="92">
        <f t="shared" si="0"/>
        <v>0</v>
      </c>
      <c r="E21" s="52"/>
      <c r="F21" s="52"/>
      <c r="G21" s="42"/>
      <c r="M21" s="186"/>
    </row>
    <row r="22" spans="1:7" s="145" customFormat="1" ht="19.5" customHeight="1">
      <c r="A22" s="171"/>
      <c r="B22" s="174"/>
      <c r="C22" s="172"/>
      <c r="D22" s="92">
        <f t="shared" si="0"/>
        <v>0</v>
      </c>
      <c r="E22" s="175"/>
      <c r="F22" s="175"/>
      <c r="G22" s="176"/>
    </row>
    <row r="23" spans="1:7" s="145" customFormat="1" ht="19.5" customHeight="1">
      <c r="A23" s="171"/>
      <c r="B23" s="174"/>
      <c r="C23" s="177" t="s">
        <v>341</v>
      </c>
      <c r="D23" s="178">
        <f>E23+F23+G23</f>
        <v>0</v>
      </c>
      <c r="E23" s="174">
        <f>B8+B12-E7</f>
        <v>0</v>
      </c>
      <c r="F23" s="174">
        <f>B9+B13-F7</f>
        <v>0</v>
      </c>
      <c r="G23" s="179">
        <f>B10+B14-G7</f>
        <v>0</v>
      </c>
    </row>
    <row r="24" spans="1:7" s="145" customFormat="1" ht="19.5" customHeight="1">
      <c r="A24" s="171"/>
      <c r="B24" s="174"/>
      <c r="C24" s="177"/>
      <c r="D24" s="174"/>
      <c r="E24" s="174"/>
      <c r="F24" s="174"/>
      <c r="G24" s="180"/>
    </row>
    <row r="25" spans="1:7" s="145" customFormat="1" ht="19.5" customHeight="1">
      <c r="A25" s="171" t="s">
        <v>342</v>
      </c>
      <c r="B25" s="181">
        <f>B7+B11</f>
        <v>711.132029</v>
      </c>
      <c r="C25" s="182" t="s">
        <v>343</v>
      </c>
      <c r="D25" s="174">
        <f>SUM(D7+D23)</f>
        <v>711.132029</v>
      </c>
      <c r="E25" s="174">
        <f>SUM(E7+E23)</f>
        <v>711.132029</v>
      </c>
      <c r="F25" s="174">
        <f>SUM(F7+F23)</f>
        <v>0</v>
      </c>
      <c r="G25" s="179">
        <f>SUM(G7+G23)</f>
        <v>0</v>
      </c>
    </row>
    <row r="26" spans="1:6" ht="19.5" customHeight="1">
      <c r="A26" s="183"/>
      <c r="B26" s="184"/>
      <c r="C26" s="185"/>
      <c r="D26" s="184"/>
      <c r="E26" s="184"/>
      <c r="F26" s="18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22">
      <selection activeCell="E36" sqref="E36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344</v>
      </c>
    </row>
    <row r="2" spans="1:5" ht="36" customHeight="1">
      <c r="A2" s="127" t="s">
        <v>345</v>
      </c>
      <c r="B2" s="107"/>
      <c r="C2" s="107"/>
      <c r="D2" s="107"/>
      <c r="E2" s="107"/>
    </row>
    <row r="3" spans="1:5" ht="19.5" customHeight="1">
      <c r="A3" s="116"/>
      <c r="B3" s="107"/>
      <c r="C3" s="107"/>
      <c r="D3" s="107"/>
      <c r="E3" s="107"/>
    </row>
    <row r="4" spans="1:5" ht="19.5" customHeight="1">
      <c r="A4" s="31"/>
      <c r="B4" s="30"/>
      <c r="C4" s="30"/>
      <c r="D4" s="30"/>
      <c r="E4" s="142" t="s">
        <v>313</v>
      </c>
    </row>
    <row r="5" spans="1:5" ht="19.5" customHeight="1">
      <c r="A5" s="196" t="s">
        <v>346</v>
      </c>
      <c r="B5" s="196"/>
      <c r="C5" s="196" t="s">
        <v>347</v>
      </c>
      <c r="D5" s="196"/>
      <c r="E5" s="196"/>
    </row>
    <row r="6" spans="1:5" ht="19.5" customHeight="1">
      <c r="A6" s="34" t="s">
        <v>348</v>
      </c>
      <c r="B6" s="34" t="s">
        <v>349</v>
      </c>
      <c r="C6" s="34" t="s">
        <v>350</v>
      </c>
      <c r="D6" s="34" t="s">
        <v>351</v>
      </c>
      <c r="E6" s="34" t="s">
        <v>352</v>
      </c>
    </row>
    <row r="7" spans="1:5" s="22" customFormat="1" ht="19.5" customHeight="1">
      <c r="A7" s="34"/>
      <c r="B7" s="35" t="s">
        <v>318</v>
      </c>
      <c r="C7" s="36">
        <f>D7+E7</f>
        <v>711.132029</v>
      </c>
      <c r="D7" s="36">
        <f>D8+D11+D31+D43+D51</f>
        <v>711.132029</v>
      </c>
      <c r="E7" s="36">
        <f>E8+E11+E31+E43+E51</f>
        <v>0</v>
      </c>
    </row>
    <row r="8" spans="1:5" s="22" customFormat="1" ht="19.5" customHeight="1">
      <c r="A8" s="38" t="s">
        <v>353</v>
      </c>
      <c r="B8" s="39" t="s">
        <v>327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354</v>
      </c>
      <c r="B9" s="41" t="s">
        <v>355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356</v>
      </c>
      <c r="B10" s="41" t="s">
        <v>357</v>
      </c>
      <c r="C10" s="42">
        <f t="shared" si="0"/>
        <v>0</v>
      </c>
      <c r="D10" s="42"/>
      <c r="E10" s="42"/>
    </row>
    <row r="11" spans="1:5" s="22" customFormat="1" ht="19.5" customHeight="1">
      <c r="A11" s="38" t="s">
        <v>358</v>
      </c>
      <c r="B11" s="39" t="s">
        <v>329</v>
      </c>
      <c r="C11" s="36">
        <f t="shared" si="0"/>
        <v>480.8225119999999</v>
      </c>
      <c r="D11" s="44">
        <f>D12+D16+D22+D24+D27+D29</f>
        <v>480.8225119999999</v>
      </c>
      <c r="E11" s="36">
        <f>E12+E16+E22+E24+E27+E29</f>
        <v>0</v>
      </c>
    </row>
    <row r="12" spans="1:5" ht="19.5" customHeight="1">
      <c r="A12" s="41" t="s">
        <v>359</v>
      </c>
      <c r="B12" s="41" t="s">
        <v>360</v>
      </c>
      <c r="C12" s="42">
        <f t="shared" si="0"/>
        <v>0</v>
      </c>
      <c r="D12" s="42">
        <f>D13+D14+D15</f>
        <v>0</v>
      </c>
      <c r="E12" s="42">
        <f>E13+E14+E15</f>
        <v>0</v>
      </c>
    </row>
    <row r="13" spans="1:5" ht="19.5" customHeight="1">
      <c r="A13" s="41" t="s">
        <v>361</v>
      </c>
      <c r="B13" s="41" t="s">
        <v>362</v>
      </c>
      <c r="C13" s="42">
        <f t="shared" si="0"/>
        <v>0</v>
      </c>
      <c r="D13" s="42"/>
      <c r="E13" s="42"/>
    </row>
    <row r="14" spans="1:5" ht="19.5" customHeight="1">
      <c r="A14" s="41" t="s">
        <v>363</v>
      </c>
      <c r="B14" s="41" t="s">
        <v>364</v>
      </c>
      <c r="C14" s="42">
        <f t="shared" si="0"/>
        <v>0</v>
      </c>
      <c r="D14" s="42">
        <v>0</v>
      </c>
      <c r="E14" s="42"/>
    </row>
    <row r="15" spans="1:5" ht="19.5" customHeight="1">
      <c r="A15" s="41" t="s">
        <v>365</v>
      </c>
      <c r="B15" s="41" t="s">
        <v>366</v>
      </c>
      <c r="C15" s="42">
        <f t="shared" si="0"/>
        <v>0</v>
      </c>
      <c r="D15" s="42"/>
      <c r="E15" s="42"/>
    </row>
    <row r="16" spans="1:5" ht="19.5" customHeight="1">
      <c r="A16" s="41" t="s">
        <v>367</v>
      </c>
      <c r="B16" s="41" t="s">
        <v>368</v>
      </c>
      <c r="C16" s="42">
        <f t="shared" si="0"/>
        <v>480.8225119999999</v>
      </c>
      <c r="D16" s="42">
        <f>D17+D18+D19+D20+D21</f>
        <v>480.8225119999999</v>
      </c>
      <c r="E16" s="42">
        <f>E17+E18+E19+E20+E21</f>
        <v>0</v>
      </c>
    </row>
    <row r="17" spans="1:5" ht="19.5" customHeight="1">
      <c r="A17" s="41" t="s">
        <v>369</v>
      </c>
      <c r="B17" s="41" t="s">
        <v>370</v>
      </c>
      <c r="C17" s="42">
        <f t="shared" si="0"/>
        <v>0</v>
      </c>
      <c r="D17" s="42"/>
      <c r="E17" s="42"/>
    </row>
    <row r="18" spans="1:5" ht="19.5" customHeight="1">
      <c r="A18" s="41" t="s">
        <v>371</v>
      </c>
      <c r="B18" s="41" t="s">
        <v>372</v>
      </c>
      <c r="C18" s="42">
        <f t="shared" si="0"/>
        <v>480.8225119999999</v>
      </c>
      <c r="D18" s="143">
        <v>480.8225119999999</v>
      </c>
      <c r="E18" s="42"/>
    </row>
    <row r="19" spans="1:5" ht="19.5" customHeight="1">
      <c r="A19" s="41" t="s">
        <v>373</v>
      </c>
      <c r="B19" s="41" t="s">
        <v>374</v>
      </c>
      <c r="C19" s="42">
        <f t="shared" si="0"/>
        <v>0</v>
      </c>
      <c r="D19" s="42"/>
      <c r="E19" s="42"/>
    </row>
    <row r="20" spans="1:5" ht="19.5" customHeight="1">
      <c r="A20" s="41" t="s">
        <v>375</v>
      </c>
      <c r="B20" s="41" t="s">
        <v>376</v>
      </c>
      <c r="C20" s="42">
        <f t="shared" si="0"/>
        <v>0</v>
      </c>
      <c r="D20" s="42"/>
      <c r="E20" s="42"/>
    </row>
    <row r="21" spans="1:5" ht="19.5" customHeight="1">
      <c r="A21" s="41" t="s">
        <v>377</v>
      </c>
      <c r="B21" s="41" t="s">
        <v>378</v>
      </c>
      <c r="C21" s="42">
        <f t="shared" si="0"/>
        <v>0</v>
      </c>
      <c r="D21" s="42">
        <v>0</v>
      </c>
      <c r="E21" s="42"/>
    </row>
    <row r="22" spans="1:5" ht="19.5" customHeight="1">
      <c r="A22" s="41" t="s">
        <v>379</v>
      </c>
      <c r="B22" s="41" t="s">
        <v>380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381</v>
      </c>
      <c r="B23" s="41" t="s">
        <v>382</v>
      </c>
      <c r="C23" s="42">
        <f t="shared" si="0"/>
        <v>0</v>
      </c>
      <c r="D23" s="42"/>
      <c r="E23" s="42"/>
    </row>
    <row r="24" spans="1:5" ht="19.5" customHeight="1">
      <c r="A24" s="41" t="s">
        <v>383</v>
      </c>
      <c r="B24" s="41" t="s">
        <v>384</v>
      </c>
      <c r="C24" s="42">
        <f t="shared" si="0"/>
        <v>0</v>
      </c>
      <c r="D24" s="42">
        <f>D25+D26</f>
        <v>0</v>
      </c>
      <c r="E24" s="42">
        <f>E25+E26</f>
        <v>0</v>
      </c>
    </row>
    <row r="25" spans="1:5" ht="19.5" customHeight="1">
      <c r="A25" s="41" t="s">
        <v>385</v>
      </c>
      <c r="B25" s="41" t="s">
        <v>386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387</v>
      </c>
      <c r="B26" s="41" t="s">
        <v>388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389</v>
      </c>
      <c r="B27" s="41" t="s">
        <v>390</v>
      </c>
      <c r="C27" s="42">
        <f t="shared" si="0"/>
        <v>0</v>
      </c>
      <c r="D27" s="42">
        <f>D28</f>
        <v>0</v>
      </c>
      <c r="E27" s="42">
        <f>E28</f>
        <v>0</v>
      </c>
    </row>
    <row r="28" spans="1:5" ht="19.5" customHeight="1">
      <c r="A28" s="41" t="s">
        <v>391</v>
      </c>
      <c r="B28" s="41" t="s">
        <v>392</v>
      </c>
      <c r="C28" s="42">
        <f t="shared" si="0"/>
        <v>0</v>
      </c>
      <c r="D28" s="42"/>
      <c r="E28" s="42"/>
    </row>
    <row r="29" spans="1:5" ht="19.5" customHeight="1">
      <c r="A29" s="41" t="s">
        <v>393</v>
      </c>
      <c r="B29" s="41" t="s">
        <v>394</v>
      </c>
      <c r="C29" s="42">
        <f t="shared" si="0"/>
        <v>0</v>
      </c>
      <c r="D29" s="42">
        <f>D30</f>
        <v>0</v>
      </c>
      <c r="E29" s="42">
        <f>E30</f>
        <v>0</v>
      </c>
    </row>
    <row r="30" spans="1:5" ht="19.5" customHeight="1">
      <c r="A30" s="41" t="s">
        <v>395</v>
      </c>
      <c r="B30" s="41" t="s">
        <v>396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397</v>
      </c>
      <c r="B31" s="39" t="s">
        <v>331</v>
      </c>
      <c r="C31" s="36">
        <f t="shared" si="0"/>
        <v>154.054144</v>
      </c>
      <c r="D31" s="36">
        <f>D32+D37+D39+D41</f>
        <v>154.054144</v>
      </c>
      <c r="E31" s="36">
        <f>E32+E37+E39+E41</f>
        <v>0</v>
      </c>
    </row>
    <row r="32" spans="1:5" ht="19.5" customHeight="1">
      <c r="A32" s="41" t="s">
        <v>398</v>
      </c>
      <c r="B32" s="41" t="s">
        <v>399</v>
      </c>
      <c r="C32" s="42">
        <f t="shared" si="0"/>
        <v>154.054144</v>
      </c>
      <c r="D32" s="42">
        <f>D33+D34+D35+D36</f>
        <v>154.054144</v>
      </c>
      <c r="E32" s="42">
        <f>E33+E34+E35+E36</f>
        <v>0</v>
      </c>
    </row>
    <row r="33" spans="1:5" ht="19.5" customHeight="1">
      <c r="A33" s="40" t="s">
        <v>400</v>
      </c>
      <c r="B33" s="41" t="s">
        <v>401</v>
      </c>
      <c r="C33" s="42">
        <f t="shared" si="0"/>
        <v>0</v>
      </c>
      <c r="D33" s="42"/>
      <c r="E33" s="42">
        <v>0</v>
      </c>
    </row>
    <row r="34" spans="1:5" ht="19.5" customHeight="1">
      <c r="A34" s="40" t="s">
        <v>402</v>
      </c>
      <c r="B34" s="41" t="s">
        <v>403</v>
      </c>
      <c r="C34" s="42">
        <f t="shared" si="0"/>
        <v>44.436096</v>
      </c>
      <c r="D34" s="43">
        <v>44.436096</v>
      </c>
      <c r="E34" s="42">
        <v>0</v>
      </c>
    </row>
    <row r="35" spans="1:5" ht="19.5" customHeight="1">
      <c r="A35" s="40" t="s">
        <v>404</v>
      </c>
      <c r="B35" s="41" t="s">
        <v>405</v>
      </c>
      <c r="C35" s="42">
        <f t="shared" si="0"/>
        <v>22.218048</v>
      </c>
      <c r="D35" s="43">
        <v>22.218048</v>
      </c>
      <c r="E35" s="42">
        <v>0</v>
      </c>
    </row>
    <row r="36" spans="1:5" ht="19.5" customHeight="1">
      <c r="A36" s="41" t="s">
        <v>406</v>
      </c>
      <c r="B36" s="41" t="s">
        <v>407</v>
      </c>
      <c r="C36" s="42">
        <f t="shared" si="0"/>
        <v>87.4</v>
      </c>
      <c r="D36" s="43">
        <v>87.4</v>
      </c>
      <c r="E36" s="42"/>
    </row>
    <row r="37" spans="1:5" ht="19.5" customHeight="1">
      <c r="A37" s="41" t="s">
        <v>408</v>
      </c>
      <c r="B37" s="41" t="s">
        <v>409</v>
      </c>
      <c r="C37" s="42">
        <f t="shared" si="0"/>
        <v>0</v>
      </c>
      <c r="D37" s="42">
        <f>D38</f>
        <v>0</v>
      </c>
      <c r="E37" s="42">
        <f>E38</f>
        <v>0</v>
      </c>
    </row>
    <row r="38" spans="1:5" ht="19.5" customHeight="1">
      <c r="A38" s="40" t="s">
        <v>410</v>
      </c>
      <c r="B38" s="41" t="s">
        <v>411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412</v>
      </c>
      <c r="B39" s="41" t="s">
        <v>413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414</v>
      </c>
      <c r="B40" s="41" t="s">
        <v>415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416</v>
      </c>
      <c r="B41" s="41" t="s">
        <v>417</v>
      </c>
      <c r="C41" s="42">
        <f t="shared" si="0"/>
        <v>0</v>
      </c>
      <c r="D41" s="42">
        <f>D42</f>
        <v>0</v>
      </c>
      <c r="E41" s="42">
        <f>E42</f>
        <v>0</v>
      </c>
    </row>
    <row r="42" spans="1:5" ht="19.5" customHeight="1">
      <c r="A42" s="40" t="s">
        <v>418</v>
      </c>
      <c r="B42" s="41" t="s">
        <v>419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420</v>
      </c>
      <c r="B43" s="39" t="s">
        <v>332</v>
      </c>
      <c r="C43" s="36">
        <f t="shared" si="0"/>
        <v>42.928301000000005</v>
      </c>
      <c r="D43" s="36">
        <f>D44+D49</f>
        <v>42.928301000000005</v>
      </c>
      <c r="E43" s="36">
        <f>E44+E49</f>
        <v>0</v>
      </c>
    </row>
    <row r="44" spans="1:5" ht="19.5" customHeight="1">
      <c r="A44" s="41" t="s">
        <v>421</v>
      </c>
      <c r="B44" s="41" t="s">
        <v>422</v>
      </c>
      <c r="C44" s="42">
        <f t="shared" si="0"/>
        <v>42.928301000000005</v>
      </c>
      <c r="D44" s="42">
        <f>D45+D46+D47+D48</f>
        <v>42.928301000000005</v>
      </c>
      <c r="E44" s="42">
        <f>E45+E46+E47+E48</f>
        <v>0</v>
      </c>
    </row>
    <row r="45" spans="1:5" ht="19.5" customHeight="1">
      <c r="A45" s="41" t="s">
        <v>423</v>
      </c>
      <c r="B45" s="41" t="s">
        <v>424</v>
      </c>
      <c r="C45" s="42">
        <f t="shared" si="0"/>
        <v>0</v>
      </c>
      <c r="D45" s="42"/>
      <c r="E45" s="42"/>
    </row>
    <row r="46" spans="1:5" ht="19.5" customHeight="1">
      <c r="A46" s="41" t="s">
        <v>425</v>
      </c>
      <c r="B46" s="41" t="s">
        <v>426</v>
      </c>
      <c r="C46" s="42">
        <f t="shared" si="0"/>
        <v>35.328301</v>
      </c>
      <c r="D46" s="43">
        <v>35.328301</v>
      </c>
      <c r="E46" s="42"/>
    </row>
    <row r="47" spans="1:5" ht="19.5" customHeight="1">
      <c r="A47" s="41" t="s">
        <v>427</v>
      </c>
      <c r="B47" s="41" t="s">
        <v>428</v>
      </c>
      <c r="C47" s="42">
        <f t="shared" si="0"/>
        <v>0</v>
      </c>
      <c r="D47" s="42"/>
      <c r="E47" s="42"/>
    </row>
    <row r="48" spans="1:5" ht="19.5" customHeight="1">
      <c r="A48" s="40" t="s">
        <v>429</v>
      </c>
      <c r="B48" s="41" t="s">
        <v>430</v>
      </c>
      <c r="C48" s="42">
        <f t="shared" si="0"/>
        <v>7.6</v>
      </c>
      <c r="D48" s="43">
        <v>7.6</v>
      </c>
      <c r="E48" s="42"/>
    </row>
    <row r="49" spans="1:5" ht="19.5" customHeight="1">
      <c r="A49" s="40" t="s">
        <v>431</v>
      </c>
      <c r="B49" s="41" t="s">
        <v>432</v>
      </c>
      <c r="C49" s="42">
        <f t="shared" si="0"/>
        <v>0</v>
      </c>
      <c r="D49" s="42">
        <f>D50</f>
        <v>0</v>
      </c>
      <c r="E49" s="42">
        <f>E50</f>
        <v>0</v>
      </c>
    </row>
    <row r="50" spans="1:5" ht="19.5" customHeight="1">
      <c r="A50" s="40" t="s">
        <v>433</v>
      </c>
      <c r="B50" s="41" t="s">
        <v>434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435</v>
      </c>
      <c r="B51" s="39" t="s">
        <v>337</v>
      </c>
      <c r="C51" s="36">
        <f t="shared" si="0"/>
        <v>33.327072</v>
      </c>
      <c r="D51" s="36">
        <f>D52</f>
        <v>33.327072</v>
      </c>
      <c r="E51" s="36">
        <f>E52</f>
        <v>0</v>
      </c>
    </row>
    <row r="52" spans="1:5" ht="19.5" customHeight="1">
      <c r="A52" s="41" t="s">
        <v>436</v>
      </c>
      <c r="B52" s="41" t="s">
        <v>437</v>
      </c>
      <c r="C52" s="42">
        <f t="shared" si="0"/>
        <v>33.327072</v>
      </c>
      <c r="D52" s="42">
        <f>D53</f>
        <v>33.327072</v>
      </c>
      <c r="E52" s="42">
        <f>E53</f>
        <v>0</v>
      </c>
    </row>
    <row r="53" spans="1:5" ht="19.5" customHeight="1">
      <c r="A53" s="41" t="s">
        <v>438</v>
      </c>
      <c r="B53" s="41" t="s">
        <v>439</v>
      </c>
      <c r="C53" s="42">
        <f t="shared" si="0"/>
        <v>33.327072</v>
      </c>
      <c r="D53" s="144">
        <v>33.327072</v>
      </c>
      <c r="E53" s="42">
        <v>0</v>
      </c>
    </row>
    <row r="54" spans="1:5" ht="19.5" customHeight="1">
      <c r="A54" s="114" t="s">
        <v>440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pane xSplit="2" ySplit="6" topLeftCell="C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31.875" style="23" customWidth="1"/>
    <col min="8" max="16384" width="6.875" style="23" customWidth="1"/>
  </cols>
  <sheetData>
    <row r="1" spans="1:5" ht="19.5" customHeight="1">
      <c r="A1" s="24" t="s">
        <v>441</v>
      </c>
      <c r="E1" s="126"/>
    </row>
    <row r="2" spans="1:5" ht="44.25" customHeight="1">
      <c r="A2" s="127" t="s">
        <v>442</v>
      </c>
      <c r="B2" s="128"/>
      <c r="C2" s="128"/>
      <c r="D2" s="128"/>
      <c r="E2" s="128"/>
    </row>
    <row r="3" spans="1:5" ht="19.5" customHeight="1">
      <c r="A3" s="128"/>
      <c r="B3" s="128"/>
      <c r="C3" s="128"/>
      <c r="D3" s="128"/>
      <c r="E3" s="128"/>
    </row>
    <row r="4" spans="1:5" s="117" customFormat="1" ht="19.5" customHeight="1">
      <c r="A4" s="31"/>
      <c r="B4" s="30"/>
      <c r="C4" s="30"/>
      <c r="D4" s="30"/>
      <c r="E4" s="129" t="s">
        <v>313</v>
      </c>
    </row>
    <row r="5" spans="1:5" s="117" customFormat="1" ht="19.5" customHeight="1">
      <c r="A5" s="196" t="s">
        <v>443</v>
      </c>
      <c r="B5" s="196"/>
      <c r="C5" s="196" t="s">
        <v>444</v>
      </c>
      <c r="D5" s="196"/>
      <c r="E5" s="196"/>
    </row>
    <row r="6" spans="1:5" s="117" customFormat="1" ht="19.5" customHeight="1">
      <c r="A6" s="56" t="s">
        <v>348</v>
      </c>
      <c r="B6" s="56" t="s">
        <v>349</v>
      </c>
      <c r="C6" s="56" t="s">
        <v>318</v>
      </c>
      <c r="D6" s="56" t="s">
        <v>445</v>
      </c>
      <c r="E6" s="56" t="s">
        <v>446</v>
      </c>
    </row>
    <row r="7" spans="1:7" s="125" customFormat="1" ht="19.5" customHeight="1">
      <c r="A7" s="130" t="s">
        <v>447</v>
      </c>
      <c r="B7" s="131" t="s">
        <v>448</v>
      </c>
      <c r="C7" s="132">
        <f>D7+E7</f>
        <v>711.132029</v>
      </c>
      <c r="D7" s="132">
        <f>SUM(D8,D21,D50,D60)</f>
        <v>689.840922</v>
      </c>
      <c r="E7" s="132">
        <f>SUM(E8,E21,E50,E60)</f>
        <v>21.291106999999997</v>
      </c>
      <c r="G7" s="133">
        <f>'2 一般公共预算支出-无上年数'!D7-'3 一般公共预算财政基本支出'!C7</f>
        <v>0</v>
      </c>
    </row>
    <row r="8" spans="1:5" s="125" customFormat="1" ht="19.5" customHeight="1">
      <c r="A8" s="134" t="s">
        <v>449</v>
      </c>
      <c r="B8" s="48" t="s">
        <v>450</v>
      </c>
      <c r="C8" s="135">
        <f>D8+E8</f>
        <v>594.834922</v>
      </c>
      <c r="D8" s="135">
        <f>SUM(D9:D20)</f>
        <v>594.834922</v>
      </c>
      <c r="E8" s="135">
        <f>SUM(E9:E20)</f>
        <v>0</v>
      </c>
    </row>
    <row r="9" spans="1:8" s="117" customFormat="1" ht="19.5" customHeight="1">
      <c r="A9" s="136" t="s">
        <v>451</v>
      </c>
      <c r="B9" s="137" t="s">
        <v>452</v>
      </c>
      <c r="C9" s="138">
        <f aca="true" t="shared" si="0" ref="C9:C61">D9+E9</f>
        <v>151.8276</v>
      </c>
      <c r="D9" s="139">
        <f>1518276/10000</f>
        <v>151.8276</v>
      </c>
      <c r="E9" s="62"/>
      <c r="H9" s="104"/>
    </row>
    <row r="10" spans="1:5" s="117" customFormat="1" ht="19.5" customHeight="1">
      <c r="A10" s="136" t="s">
        <v>453</v>
      </c>
      <c r="B10" s="137" t="s">
        <v>454</v>
      </c>
      <c r="C10" s="138">
        <f t="shared" si="0"/>
        <v>5.388</v>
      </c>
      <c r="D10" s="139">
        <f>53880/10000</f>
        <v>5.388</v>
      </c>
      <c r="E10" s="62"/>
    </row>
    <row r="11" spans="1:5" s="117" customFormat="1" ht="19.5" customHeight="1">
      <c r="A11" s="136" t="s">
        <v>455</v>
      </c>
      <c r="B11" s="137" t="s">
        <v>456</v>
      </c>
      <c r="C11" s="138">
        <f t="shared" si="0"/>
        <v>0</v>
      </c>
      <c r="D11" s="62"/>
      <c r="E11" s="62"/>
    </row>
    <row r="12" spans="1:5" s="117" customFormat="1" ht="19.5" customHeight="1">
      <c r="A12" s="136" t="s">
        <v>457</v>
      </c>
      <c r="B12" s="137" t="s">
        <v>458</v>
      </c>
      <c r="C12" s="138">
        <f t="shared" si="0"/>
        <v>295.138</v>
      </c>
      <c r="D12" s="139">
        <f>2951380/10000</f>
        <v>295.138</v>
      </c>
      <c r="E12" s="62"/>
    </row>
    <row r="13" spans="1:7" s="117" customFormat="1" ht="19.5" customHeight="1">
      <c r="A13" s="136" t="s">
        <v>459</v>
      </c>
      <c r="B13" s="137" t="s">
        <v>460</v>
      </c>
      <c r="C13" s="138">
        <f t="shared" si="0"/>
        <v>44.436096</v>
      </c>
      <c r="D13" s="139">
        <f>444360.96/10000</f>
        <v>44.436096</v>
      </c>
      <c r="E13" s="62"/>
      <c r="G13" s="104"/>
    </row>
    <row r="14" spans="1:8" s="117" customFormat="1" ht="19.5" customHeight="1">
      <c r="A14" s="136" t="s">
        <v>461</v>
      </c>
      <c r="B14" s="137" t="s">
        <v>462</v>
      </c>
      <c r="C14" s="138">
        <f t="shared" si="0"/>
        <v>22.218048</v>
      </c>
      <c r="D14" s="139">
        <f>222180.48/10000</f>
        <v>22.218048</v>
      </c>
      <c r="E14" s="62"/>
      <c r="H14" s="104"/>
    </row>
    <row r="15" spans="1:8" s="117" customFormat="1" ht="19.5" customHeight="1">
      <c r="A15" s="136" t="s">
        <v>463</v>
      </c>
      <c r="B15" s="137" t="s">
        <v>464</v>
      </c>
      <c r="C15" s="138">
        <f t="shared" si="0"/>
        <v>30.048301000000002</v>
      </c>
      <c r="D15" s="139">
        <f>300483.01/10000</f>
        <v>30.048301000000002</v>
      </c>
      <c r="E15" s="62"/>
      <c r="H15" s="104"/>
    </row>
    <row r="16" spans="1:8" s="117" customFormat="1" ht="19.5" customHeight="1">
      <c r="A16" s="136" t="s">
        <v>465</v>
      </c>
      <c r="B16" s="137" t="s">
        <v>466</v>
      </c>
      <c r="C16" s="138">
        <f t="shared" si="0"/>
        <v>0</v>
      </c>
      <c r="D16" s="139"/>
      <c r="E16" s="62"/>
      <c r="H16" s="104"/>
    </row>
    <row r="17" spans="1:8" s="117" customFormat="1" ht="19.5" customHeight="1">
      <c r="A17" s="136" t="s">
        <v>467</v>
      </c>
      <c r="B17" s="137" t="s">
        <v>468</v>
      </c>
      <c r="C17" s="138">
        <f t="shared" si="0"/>
        <v>7.171805</v>
      </c>
      <c r="D17" s="139">
        <f>71718.05/10000</f>
        <v>7.171805</v>
      </c>
      <c r="E17" s="62"/>
      <c r="H17" s="104"/>
    </row>
    <row r="18" spans="1:8" s="117" customFormat="1" ht="19.5" customHeight="1">
      <c r="A18" s="136" t="s">
        <v>469</v>
      </c>
      <c r="B18" s="137" t="s">
        <v>470</v>
      </c>
      <c r="C18" s="138">
        <f t="shared" si="0"/>
        <v>33.327071999999994</v>
      </c>
      <c r="D18" s="139">
        <f>333270.72/10000</f>
        <v>33.327071999999994</v>
      </c>
      <c r="E18" s="62"/>
      <c r="H18" s="104"/>
    </row>
    <row r="19" spans="1:8" s="117" customFormat="1" ht="19.5" customHeight="1">
      <c r="A19" s="136" t="s">
        <v>471</v>
      </c>
      <c r="B19" s="137" t="s">
        <v>472</v>
      </c>
      <c r="C19" s="138">
        <f t="shared" si="0"/>
        <v>5.28</v>
      </c>
      <c r="D19" s="139">
        <f>52800/10000</f>
        <v>5.28</v>
      </c>
      <c r="E19" s="62"/>
      <c r="F19" s="104"/>
      <c r="H19" s="104"/>
    </row>
    <row r="20" spans="1:8" s="117" customFormat="1" ht="19.5" customHeight="1">
      <c r="A20" s="136" t="s">
        <v>473</v>
      </c>
      <c r="B20" s="137" t="s">
        <v>474</v>
      </c>
      <c r="C20" s="138">
        <f t="shared" si="0"/>
        <v>0</v>
      </c>
      <c r="D20" s="62"/>
      <c r="E20" s="62"/>
      <c r="H20" s="104"/>
    </row>
    <row r="21" spans="1:5" s="125" customFormat="1" ht="19.5" customHeight="1">
      <c r="A21" s="134" t="s">
        <v>475</v>
      </c>
      <c r="B21" s="48" t="s">
        <v>476</v>
      </c>
      <c r="C21" s="135">
        <f t="shared" si="0"/>
        <v>21.291106999999997</v>
      </c>
      <c r="D21" s="135">
        <f>SUM(D22:D49)</f>
        <v>0</v>
      </c>
      <c r="E21" s="135">
        <f>SUM(E22:E49)</f>
        <v>21.291106999999997</v>
      </c>
    </row>
    <row r="22" spans="1:11" s="117" customFormat="1" ht="19.5" customHeight="1">
      <c r="A22" s="136" t="s">
        <v>477</v>
      </c>
      <c r="B22" s="95" t="s">
        <v>478</v>
      </c>
      <c r="C22" s="138">
        <f t="shared" si="0"/>
        <v>0</v>
      </c>
      <c r="D22" s="62"/>
      <c r="E22" s="62"/>
      <c r="K22" s="104"/>
    </row>
    <row r="23" spans="1:5" s="117" customFormat="1" ht="19.5" customHeight="1">
      <c r="A23" s="136" t="s">
        <v>479</v>
      </c>
      <c r="B23" s="140" t="s">
        <v>480</v>
      </c>
      <c r="C23" s="138">
        <f t="shared" si="0"/>
        <v>0</v>
      </c>
      <c r="D23" s="62"/>
      <c r="E23" s="62"/>
    </row>
    <row r="24" spans="1:7" s="117" customFormat="1" ht="19.5" customHeight="1">
      <c r="A24" s="136" t="s">
        <v>481</v>
      </c>
      <c r="B24" s="140" t="s">
        <v>482</v>
      </c>
      <c r="C24" s="138">
        <f t="shared" si="0"/>
        <v>0</v>
      </c>
      <c r="D24" s="62"/>
      <c r="E24" s="62"/>
      <c r="G24" s="104"/>
    </row>
    <row r="25" spans="1:5" s="117" customFormat="1" ht="19.5" customHeight="1">
      <c r="A25" s="136" t="s">
        <v>483</v>
      </c>
      <c r="B25" s="140" t="s">
        <v>484</v>
      </c>
      <c r="C25" s="138">
        <f t="shared" si="0"/>
        <v>0</v>
      </c>
      <c r="D25" s="62"/>
      <c r="E25" s="62"/>
    </row>
    <row r="26" spans="1:5" s="117" customFormat="1" ht="19.5" customHeight="1">
      <c r="A26" s="136" t="s">
        <v>485</v>
      </c>
      <c r="B26" s="140" t="s">
        <v>486</v>
      </c>
      <c r="C26" s="138">
        <f t="shared" si="0"/>
        <v>0</v>
      </c>
      <c r="D26" s="62"/>
      <c r="E26" s="62"/>
    </row>
    <row r="27" spans="1:9" s="117" customFormat="1" ht="19.5" customHeight="1">
      <c r="A27" s="136" t="s">
        <v>487</v>
      </c>
      <c r="B27" s="140" t="s">
        <v>488</v>
      </c>
      <c r="C27" s="138">
        <f t="shared" si="0"/>
        <v>0</v>
      </c>
      <c r="D27" s="62"/>
      <c r="E27" s="62"/>
      <c r="F27" s="104"/>
      <c r="I27" s="104"/>
    </row>
    <row r="28" spans="1:5" s="117" customFormat="1" ht="19.5" customHeight="1">
      <c r="A28" s="136" t="s">
        <v>489</v>
      </c>
      <c r="B28" s="140" t="s">
        <v>490</v>
      </c>
      <c r="C28" s="138">
        <f t="shared" si="0"/>
        <v>0</v>
      </c>
      <c r="D28" s="62"/>
      <c r="E28" s="62"/>
    </row>
    <row r="29" spans="1:5" s="117" customFormat="1" ht="19.5" customHeight="1">
      <c r="A29" s="136" t="s">
        <v>491</v>
      </c>
      <c r="B29" s="140" t="s">
        <v>492</v>
      </c>
      <c r="C29" s="138">
        <f t="shared" si="0"/>
        <v>0</v>
      </c>
      <c r="D29" s="62"/>
      <c r="E29" s="62"/>
    </row>
    <row r="30" spans="1:5" s="117" customFormat="1" ht="19.5" customHeight="1">
      <c r="A30" s="136" t="s">
        <v>493</v>
      </c>
      <c r="B30" s="140" t="s">
        <v>494</v>
      </c>
      <c r="C30" s="138">
        <f t="shared" si="0"/>
        <v>0</v>
      </c>
      <c r="D30" s="62"/>
      <c r="E30" s="62"/>
    </row>
    <row r="31" spans="1:5" s="117" customFormat="1" ht="19.5" customHeight="1">
      <c r="A31" s="136" t="s">
        <v>495</v>
      </c>
      <c r="B31" s="95" t="s">
        <v>496</v>
      </c>
      <c r="C31" s="138">
        <f t="shared" si="0"/>
        <v>0</v>
      </c>
      <c r="D31" s="62"/>
      <c r="E31" s="62"/>
    </row>
    <row r="32" spans="1:13" s="117" customFormat="1" ht="19.5" customHeight="1">
      <c r="A32" s="136" t="s">
        <v>497</v>
      </c>
      <c r="B32" s="95" t="s">
        <v>498</v>
      </c>
      <c r="C32" s="138">
        <f t="shared" si="0"/>
        <v>0</v>
      </c>
      <c r="D32" s="62"/>
      <c r="E32" s="62"/>
      <c r="M32" s="104"/>
    </row>
    <row r="33" spans="1:8" s="117" customFormat="1" ht="19.5" customHeight="1">
      <c r="A33" s="136" t="s">
        <v>499</v>
      </c>
      <c r="B33" s="140" t="s">
        <v>500</v>
      </c>
      <c r="C33" s="138">
        <f t="shared" si="0"/>
        <v>0</v>
      </c>
      <c r="D33" s="62"/>
      <c r="E33" s="62"/>
      <c r="H33" s="104"/>
    </row>
    <row r="34" spans="1:6" s="117" customFormat="1" ht="19.5" customHeight="1">
      <c r="A34" s="136" t="s">
        <v>501</v>
      </c>
      <c r="B34" s="140" t="s">
        <v>502</v>
      </c>
      <c r="C34" s="138">
        <f t="shared" si="0"/>
        <v>0</v>
      </c>
      <c r="D34" s="62"/>
      <c r="E34" s="62"/>
      <c r="F34" s="104"/>
    </row>
    <row r="35" spans="1:7" s="117" customFormat="1" ht="19.5" customHeight="1">
      <c r="A35" s="136" t="s">
        <v>503</v>
      </c>
      <c r="B35" s="140" t="s">
        <v>504</v>
      </c>
      <c r="C35" s="138">
        <f t="shared" si="0"/>
        <v>0</v>
      </c>
      <c r="D35" s="62"/>
      <c r="E35" s="62"/>
      <c r="F35" s="104"/>
      <c r="G35" s="104"/>
    </row>
    <row r="36" spans="1:5" s="117" customFormat="1" ht="19.5" customHeight="1">
      <c r="A36" s="136" t="s">
        <v>505</v>
      </c>
      <c r="B36" s="140" t="s">
        <v>506</v>
      </c>
      <c r="C36" s="138">
        <f t="shared" si="0"/>
        <v>4.165883999999999</v>
      </c>
      <c r="D36" s="62"/>
      <c r="E36" s="139">
        <f>41658.84/10000</f>
        <v>4.165883999999999</v>
      </c>
    </row>
    <row r="37" spans="1:6" s="117" customFormat="1" ht="19.5" customHeight="1">
      <c r="A37" s="136" t="s">
        <v>507</v>
      </c>
      <c r="B37" s="140" t="s">
        <v>508</v>
      </c>
      <c r="C37" s="138">
        <f t="shared" si="0"/>
        <v>0</v>
      </c>
      <c r="D37" s="62"/>
      <c r="E37" s="62"/>
      <c r="F37" s="104"/>
    </row>
    <row r="38" spans="1:5" s="117" customFormat="1" ht="19.5" customHeight="1">
      <c r="A38" s="136" t="s">
        <v>509</v>
      </c>
      <c r="B38" s="140" t="s">
        <v>510</v>
      </c>
      <c r="C38" s="138">
        <f t="shared" si="0"/>
        <v>0</v>
      </c>
      <c r="D38" s="62"/>
      <c r="E38" s="62"/>
    </row>
    <row r="39" spans="1:5" s="117" customFormat="1" ht="19.5" customHeight="1">
      <c r="A39" s="136" t="s">
        <v>511</v>
      </c>
      <c r="B39" s="140" t="s">
        <v>512</v>
      </c>
      <c r="C39" s="138">
        <f t="shared" si="0"/>
        <v>0</v>
      </c>
      <c r="D39" s="62"/>
      <c r="E39" s="62"/>
    </row>
    <row r="40" spans="1:5" s="117" customFormat="1" ht="19.5" customHeight="1">
      <c r="A40" s="136" t="s">
        <v>513</v>
      </c>
      <c r="B40" s="140" t="s">
        <v>514</v>
      </c>
      <c r="C40" s="138">
        <f t="shared" si="0"/>
        <v>0</v>
      </c>
      <c r="D40" s="62"/>
      <c r="E40" s="62"/>
    </row>
    <row r="41" spans="1:5" s="117" customFormat="1" ht="19.5" customHeight="1">
      <c r="A41" s="136" t="s">
        <v>515</v>
      </c>
      <c r="B41" s="140" t="s">
        <v>516</v>
      </c>
      <c r="C41" s="138">
        <f t="shared" si="0"/>
        <v>0</v>
      </c>
      <c r="D41" s="62"/>
      <c r="E41" s="62"/>
    </row>
    <row r="42" spans="1:16" s="117" customFormat="1" ht="19.5" customHeight="1">
      <c r="A42" s="136" t="s">
        <v>517</v>
      </c>
      <c r="B42" s="140" t="s">
        <v>518</v>
      </c>
      <c r="C42" s="138">
        <f t="shared" si="0"/>
        <v>0</v>
      </c>
      <c r="D42" s="62"/>
      <c r="E42" s="62"/>
      <c r="G42" s="104"/>
      <c r="P42" s="104"/>
    </row>
    <row r="43" spans="1:5" s="117" customFormat="1" ht="19.5" customHeight="1">
      <c r="A43" s="136" t="s">
        <v>519</v>
      </c>
      <c r="B43" s="140" t="s">
        <v>520</v>
      </c>
      <c r="C43" s="138">
        <f t="shared" si="0"/>
        <v>0</v>
      </c>
      <c r="D43" s="62"/>
      <c r="E43" s="62"/>
    </row>
    <row r="44" spans="1:6" s="117" customFormat="1" ht="19.5" customHeight="1">
      <c r="A44" s="136" t="s">
        <v>521</v>
      </c>
      <c r="B44" s="95" t="s">
        <v>522</v>
      </c>
      <c r="C44" s="138">
        <f t="shared" si="0"/>
        <v>5.554512</v>
      </c>
      <c r="D44" s="62"/>
      <c r="E44" s="139">
        <f>55545.12/10000</f>
        <v>5.554512</v>
      </c>
      <c r="F44" s="104"/>
    </row>
    <row r="45" spans="1:5" s="117" customFormat="1" ht="19.5" customHeight="1">
      <c r="A45" s="136" t="s">
        <v>523</v>
      </c>
      <c r="B45" s="140" t="s">
        <v>524</v>
      </c>
      <c r="C45" s="138">
        <f t="shared" si="0"/>
        <v>11.570711</v>
      </c>
      <c r="D45" s="62"/>
      <c r="E45" s="139">
        <f>115707.11/10000</f>
        <v>11.570711</v>
      </c>
    </row>
    <row r="46" spans="1:13" s="117" customFormat="1" ht="19.5" customHeight="1">
      <c r="A46" s="136" t="s">
        <v>525</v>
      </c>
      <c r="B46" s="140" t="s">
        <v>526</v>
      </c>
      <c r="C46" s="138">
        <f t="shared" si="0"/>
        <v>0</v>
      </c>
      <c r="D46" s="62"/>
      <c r="E46" s="62"/>
      <c r="F46" s="104"/>
      <c r="M46" s="104"/>
    </row>
    <row r="47" spans="1:13" s="117" customFormat="1" ht="19.5" customHeight="1">
      <c r="A47" s="136" t="s">
        <v>527</v>
      </c>
      <c r="B47" s="140" t="s">
        <v>528</v>
      </c>
      <c r="C47" s="138">
        <f t="shared" si="0"/>
        <v>0</v>
      </c>
      <c r="D47" s="62"/>
      <c r="E47" s="62"/>
      <c r="M47" s="104"/>
    </row>
    <row r="48" spans="1:7" s="117" customFormat="1" ht="19.5" customHeight="1">
      <c r="A48" s="136" t="s">
        <v>529</v>
      </c>
      <c r="B48" s="140" t="s">
        <v>530</v>
      </c>
      <c r="C48" s="138">
        <f t="shared" si="0"/>
        <v>0</v>
      </c>
      <c r="D48" s="62"/>
      <c r="E48" s="62"/>
      <c r="G48" s="104"/>
    </row>
    <row r="49" spans="1:6" s="117" customFormat="1" ht="19.5" customHeight="1">
      <c r="A49" s="136" t="s">
        <v>531</v>
      </c>
      <c r="B49" s="140" t="s">
        <v>532</v>
      </c>
      <c r="C49" s="138">
        <f t="shared" si="0"/>
        <v>0</v>
      </c>
      <c r="D49" s="62"/>
      <c r="E49" s="62"/>
      <c r="F49" s="104"/>
    </row>
    <row r="50" spans="1:5" s="125" customFormat="1" ht="19.5" customHeight="1">
      <c r="A50" s="134" t="s">
        <v>533</v>
      </c>
      <c r="B50" s="48" t="s">
        <v>534</v>
      </c>
      <c r="C50" s="135">
        <f t="shared" si="0"/>
        <v>95.006</v>
      </c>
      <c r="D50" s="135">
        <f>SUM(D51:D59)</f>
        <v>95.006</v>
      </c>
      <c r="E50" s="135">
        <f>SUM(E51:E59)</f>
        <v>0</v>
      </c>
    </row>
    <row r="51" spans="1:5" s="117" customFormat="1" ht="19.5" customHeight="1">
      <c r="A51" s="136" t="s">
        <v>535</v>
      </c>
      <c r="B51" s="137" t="s">
        <v>536</v>
      </c>
      <c r="C51" s="138">
        <f t="shared" si="0"/>
        <v>0</v>
      </c>
      <c r="D51" s="138"/>
      <c r="E51" s="62"/>
    </row>
    <row r="52" spans="1:7" s="117" customFormat="1" ht="19.5" customHeight="1">
      <c r="A52" s="136" t="s">
        <v>537</v>
      </c>
      <c r="B52" s="137" t="s">
        <v>538</v>
      </c>
      <c r="C52" s="138">
        <f t="shared" si="0"/>
        <v>0</v>
      </c>
      <c r="D52" s="138">
        <v>0</v>
      </c>
      <c r="E52" s="62"/>
      <c r="F52" s="104"/>
      <c r="G52" s="104"/>
    </row>
    <row r="53" spans="1:5" s="117" customFormat="1" ht="19.5" customHeight="1">
      <c r="A53" s="136" t="s">
        <v>539</v>
      </c>
      <c r="B53" s="140" t="s">
        <v>540</v>
      </c>
      <c r="C53" s="138">
        <f t="shared" si="0"/>
        <v>0</v>
      </c>
      <c r="D53" s="62">
        <v>0</v>
      </c>
      <c r="E53" s="62"/>
    </row>
    <row r="54" spans="1:5" s="117" customFormat="1" ht="19.5" customHeight="1">
      <c r="A54" s="136" t="s">
        <v>541</v>
      </c>
      <c r="B54" s="140" t="s">
        <v>542</v>
      </c>
      <c r="C54" s="138">
        <f t="shared" si="0"/>
        <v>0</v>
      </c>
      <c r="D54" s="62"/>
      <c r="E54" s="62"/>
    </row>
    <row r="55" spans="1:5" s="117" customFormat="1" ht="19.5" customHeight="1">
      <c r="A55" s="136" t="s">
        <v>543</v>
      </c>
      <c r="B55" s="140" t="s">
        <v>472</v>
      </c>
      <c r="C55" s="138">
        <f t="shared" si="0"/>
        <v>7.6</v>
      </c>
      <c r="D55" s="62">
        <v>7.6</v>
      </c>
      <c r="E55" s="62"/>
    </row>
    <row r="56" spans="1:5" s="117" customFormat="1" ht="19.5" customHeight="1">
      <c r="A56" s="136" t="s">
        <v>544</v>
      </c>
      <c r="B56" s="140" t="s">
        <v>545</v>
      </c>
      <c r="C56" s="138">
        <f t="shared" si="0"/>
        <v>0</v>
      </c>
      <c r="D56" s="62">
        <v>0</v>
      </c>
      <c r="E56" s="62"/>
    </row>
    <row r="57" spans="1:5" s="117" customFormat="1" ht="19.5" customHeight="1">
      <c r="A57" s="136" t="s">
        <v>546</v>
      </c>
      <c r="B57" s="140" t="s">
        <v>547</v>
      </c>
      <c r="C57" s="138">
        <f t="shared" si="0"/>
        <v>0.006</v>
      </c>
      <c r="D57" s="62">
        <f>60/10000</f>
        <v>0.006</v>
      </c>
      <c r="E57" s="62"/>
    </row>
    <row r="58" spans="1:5" ht="19.5" customHeight="1">
      <c r="A58" s="136" t="s">
        <v>548</v>
      </c>
      <c r="B58" s="140" t="s">
        <v>549</v>
      </c>
      <c r="C58" s="138">
        <f t="shared" si="0"/>
        <v>0</v>
      </c>
      <c r="D58" s="62"/>
      <c r="E58" s="62"/>
    </row>
    <row r="59" spans="1:11" ht="19.5" customHeight="1">
      <c r="A59" s="136" t="s">
        <v>550</v>
      </c>
      <c r="B59" s="140" t="s">
        <v>551</v>
      </c>
      <c r="C59" s="138">
        <f t="shared" si="0"/>
        <v>87.4</v>
      </c>
      <c r="D59" s="62">
        <v>87.4</v>
      </c>
      <c r="E59" s="62"/>
      <c r="K59" s="25"/>
    </row>
    <row r="60" spans="1:5" s="22" customFormat="1" ht="19.5" customHeight="1">
      <c r="A60" s="134" t="s">
        <v>552</v>
      </c>
      <c r="B60" s="141" t="s">
        <v>553</v>
      </c>
      <c r="C60" s="135">
        <f t="shared" si="0"/>
        <v>0</v>
      </c>
      <c r="D60" s="65">
        <f>D61</f>
        <v>0</v>
      </c>
      <c r="E60" s="135">
        <f>E61</f>
        <v>0</v>
      </c>
    </row>
    <row r="61" spans="1:5" ht="19.5" customHeight="1">
      <c r="A61" s="136" t="s">
        <v>554</v>
      </c>
      <c r="B61" s="140" t="s">
        <v>555</v>
      </c>
      <c r="C61" s="138">
        <f t="shared" si="0"/>
        <v>0</v>
      </c>
      <c r="D61" s="66"/>
      <c r="E61" s="138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15" sqref="J15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556</v>
      </c>
      <c r="G1" s="115" t="s">
        <v>556</v>
      </c>
      <c r="L1" s="122"/>
    </row>
    <row r="2" spans="1:12" ht="42" customHeight="1">
      <c r="A2" s="106" t="s">
        <v>557</v>
      </c>
      <c r="B2" s="107"/>
      <c r="C2" s="107"/>
      <c r="D2" s="107"/>
      <c r="E2" s="107"/>
      <c r="F2" s="107"/>
      <c r="G2" s="106" t="s">
        <v>558</v>
      </c>
      <c r="H2" s="107"/>
      <c r="I2" s="107"/>
      <c r="J2" s="107"/>
      <c r="K2" s="107"/>
      <c r="L2" s="107"/>
    </row>
    <row r="3" spans="1:12" ht="19.5" customHeight="1">
      <c r="A3" s="1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2" t="s">
        <v>313</v>
      </c>
    </row>
    <row r="5" spans="1:12" ht="27.75" customHeight="1">
      <c r="A5" s="196" t="s">
        <v>559</v>
      </c>
      <c r="B5" s="196"/>
      <c r="C5" s="196"/>
      <c r="D5" s="196"/>
      <c r="E5" s="196"/>
      <c r="F5" s="197"/>
      <c r="G5" s="196" t="s">
        <v>347</v>
      </c>
      <c r="H5" s="196"/>
      <c r="I5" s="196"/>
      <c r="J5" s="196"/>
      <c r="K5" s="196"/>
      <c r="L5" s="196"/>
    </row>
    <row r="6" spans="1:12" ht="25.5" customHeight="1">
      <c r="A6" s="198" t="s">
        <v>318</v>
      </c>
      <c r="B6" s="200" t="s">
        <v>560</v>
      </c>
      <c r="C6" s="198" t="s">
        <v>561</v>
      </c>
      <c r="D6" s="198"/>
      <c r="E6" s="198"/>
      <c r="F6" s="202" t="s">
        <v>562</v>
      </c>
      <c r="G6" s="196" t="s">
        <v>318</v>
      </c>
      <c r="H6" s="203" t="s">
        <v>560</v>
      </c>
      <c r="I6" s="196" t="s">
        <v>561</v>
      </c>
      <c r="J6" s="196"/>
      <c r="K6" s="196"/>
      <c r="L6" s="196" t="s">
        <v>562</v>
      </c>
    </row>
    <row r="7" spans="1:12" ht="28.5" customHeight="1">
      <c r="A7" s="199"/>
      <c r="B7" s="201"/>
      <c r="C7" s="111" t="s">
        <v>350</v>
      </c>
      <c r="D7" s="118" t="s">
        <v>563</v>
      </c>
      <c r="E7" s="118" t="s">
        <v>564</v>
      </c>
      <c r="F7" s="199"/>
      <c r="G7" s="196"/>
      <c r="H7" s="203"/>
      <c r="I7" s="56" t="s">
        <v>350</v>
      </c>
      <c r="J7" s="18" t="s">
        <v>563</v>
      </c>
      <c r="K7" s="18" t="s">
        <v>564</v>
      </c>
      <c r="L7" s="196"/>
    </row>
    <row r="8" spans="1:12" ht="28.5" customHeight="1">
      <c r="A8" s="119"/>
      <c r="B8" s="119"/>
      <c r="C8" s="119"/>
      <c r="D8" s="119"/>
      <c r="E8" s="119"/>
      <c r="F8" s="120"/>
      <c r="G8" s="121">
        <f>I8+L8</f>
        <v>0</v>
      </c>
      <c r="H8" s="61"/>
      <c r="I8" s="123">
        <f>K8</f>
        <v>0</v>
      </c>
      <c r="J8" s="124"/>
      <c r="K8" s="121">
        <v>0</v>
      </c>
      <c r="L8" s="61">
        <v>0</v>
      </c>
    </row>
    <row r="9" spans="2:12" ht="22.5" customHeight="1">
      <c r="B9" s="25"/>
      <c r="G9" s="25" t="s">
        <v>565</v>
      </c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8" sqref="A8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566</v>
      </c>
      <c r="E1" s="105"/>
    </row>
    <row r="2" spans="1:5" ht="42.75" customHeight="1">
      <c r="A2" s="106" t="s">
        <v>567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108"/>
      <c r="B4" s="109"/>
      <c r="C4" s="109"/>
      <c r="D4" s="109"/>
      <c r="E4" s="110" t="s">
        <v>313</v>
      </c>
    </row>
    <row r="5" spans="1:5" ht="19.5" customHeight="1">
      <c r="A5" s="196" t="s">
        <v>348</v>
      </c>
      <c r="B5" s="197" t="s">
        <v>349</v>
      </c>
      <c r="C5" s="196" t="s">
        <v>568</v>
      </c>
      <c r="D5" s="196"/>
      <c r="E5" s="196"/>
    </row>
    <row r="6" spans="1:5" ht="19.5" customHeight="1">
      <c r="A6" s="199"/>
      <c r="B6" s="199"/>
      <c r="C6" s="111" t="s">
        <v>318</v>
      </c>
      <c r="D6" s="111" t="s">
        <v>351</v>
      </c>
      <c r="E6" s="111" t="s">
        <v>352</v>
      </c>
    </row>
    <row r="7" spans="1:5" ht="19.5" customHeight="1">
      <c r="A7" s="112"/>
      <c r="B7" s="113"/>
      <c r="C7" s="63"/>
      <c r="D7" s="64"/>
      <c r="E7" s="62"/>
    </row>
    <row r="8" spans="1:5" ht="20.25" customHeight="1">
      <c r="A8" s="114" t="s">
        <v>569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70" customWidth="1"/>
    <col min="3" max="3" width="34.50390625" style="23" customWidth="1"/>
    <col min="4" max="4" width="34.50390625" style="70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570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204" t="s">
        <v>571</v>
      </c>
      <c r="B2" s="204"/>
      <c r="C2" s="204"/>
      <c r="D2" s="20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4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31"/>
      <c r="B4" s="77"/>
      <c r="C4" s="78"/>
      <c r="D4" s="32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196" t="s">
        <v>314</v>
      </c>
      <c r="B5" s="196"/>
      <c r="C5" s="196" t="s">
        <v>315</v>
      </c>
      <c r="D5" s="196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34" t="s">
        <v>316</v>
      </c>
      <c r="B6" s="37" t="s">
        <v>317</v>
      </c>
      <c r="C6" s="34" t="s">
        <v>316</v>
      </c>
      <c r="D6" s="34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240" t="s">
        <v>665</v>
      </c>
      <c r="B7" s="79">
        <v>711.1320289999999</v>
      </c>
      <c r="C7" s="80" t="s">
        <v>325</v>
      </c>
      <c r="D7" s="81">
        <v>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2" t="s">
        <v>572</v>
      </c>
      <c r="B8" s="61"/>
      <c r="C8" s="83" t="s">
        <v>327</v>
      </c>
      <c r="D8" s="8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85" t="s">
        <v>573</v>
      </c>
      <c r="B9" s="86"/>
      <c r="C9" s="83" t="s">
        <v>329</v>
      </c>
      <c r="D9" s="87">
        <v>480.8225119999999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88" t="s">
        <v>574</v>
      </c>
      <c r="B10" s="89"/>
      <c r="C10" s="83" t="s">
        <v>331</v>
      </c>
      <c r="D10" s="90">
        <v>154.054144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88" t="s">
        <v>575</v>
      </c>
      <c r="B11" s="89"/>
      <c r="C11" s="83" t="s">
        <v>332</v>
      </c>
      <c r="D11" s="90">
        <v>42.928301000000005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88" t="s">
        <v>576</v>
      </c>
      <c r="B12" s="61"/>
      <c r="C12" s="91" t="s">
        <v>333</v>
      </c>
      <c r="D12" s="92">
        <f>E12+F12</f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88"/>
      <c r="B13" s="93"/>
      <c r="C13" s="91" t="s">
        <v>334</v>
      </c>
      <c r="D13" s="92">
        <f>E13+F13</f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88"/>
      <c r="B14" s="94"/>
      <c r="C14" s="83" t="s">
        <v>335</v>
      </c>
      <c r="D14" s="92">
        <f>E14+F14</f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88"/>
      <c r="B15" s="94"/>
      <c r="C15" s="83" t="s">
        <v>336</v>
      </c>
      <c r="D15" s="92">
        <f>E15+F15</f>
        <v>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88"/>
      <c r="B16" s="94"/>
      <c r="C16" s="83" t="s">
        <v>337</v>
      </c>
      <c r="D16" s="90">
        <v>33.327072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88"/>
      <c r="B17" s="94"/>
      <c r="C17" s="83" t="s">
        <v>338</v>
      </c>
      <c r="D17" s="84"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5"/>
      <c r="B18" s="94"/>
      <c r="C18" s="83" t="s">
        <v>339</v>
      </c>
      <c r="D18" s="84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5"/>
      <c r="B19" s="94"/>
      <c r="C19" s="91" t="s">
        <v>340</v>
      </c>
      <c r="D19" s="8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5"/>
      <c r="B20" s="94"/>
      <c r="C20" s="83"/>
      <c r="D20" s="8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5"/>
      <c r="B21" s="94"/>
      <c r="C21" s="83"/>
      <c r="D21" s="8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96"/>
      <c r="B22" s="94"/>
      <c r="C22" s="83"/>
      <c r="D22" s="8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96"/>
      <c r="B23" s="94"/>
      <c r="C23" s="83"/>
      <c r="D23" s="8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96"/>
      <c r="B24" s="94"/>
      <c r="C24" s="97"/>
      <c r="D24" s="98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9.5" customHeight="1">
      <c r="A25" s="99" t="s">
        <v>577</v>
      </c>
      <c r="B25" s="100">
        <f>SUM(B7:B17)</f>
        <v>711.1320289999999</v>
      </c>
      <c r="C25" s="101" t="s">
        <v>578</v>
      </c>
      <c r="D25" s="98">
        <f>SUM(D7:D24)</f>
        <v>711.132029</v>
      </c>
      <c r="F25" s="25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9.5" customHeight="1">
      <c r="A26" s="88" t="s">
        <v>579</v>
      </c>
      <c r="B26" s="100"/>
      <c r="C26" s="83" t="s">
        <v>580</v>
      </c>
      <c r="D26" s="98"/>
      <c r="E26" s="25"/>
      <c r="F26" s="25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9.5" customHeight="1">
      <c r="A27" s="88" t="s">
        <v>581</v>
      </c>
      <c r="B27" s="61"/>
      <c r="C27" s="91"/>
      <c r="D27" s="98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5" ht="19.5" customHeight="1">
      <c r="A28" s="102" t="s">
        <v>582</v>
      </c>
      <c r="B28" s="103">
        <f>B25+B27</f>
        <v>711.1320289999999</v>
      </c>
      <c r="C28" s="97" t="s">
        <v>583</v>
      </c>
      <c r="D28" s="98">
        <f>D25+D26</f>
        <v>711.132029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36" sqref="E36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584</v>
      </c>
      <c r="L1" s="68"/>
    </row>
    <row r="2" spans="1:12" ht="43.5" customHeight="1">
      <c r="A2" s="53" t="s">
        <v>585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9" t="s">
        <v>313</v>
      </c>
    </row>
    <row r="5" spans="1:12" ht="24" customHeight="1">
      <c r="A5" s="196" t="s">
        <v>586</v>
      </c>
      <c r="B5" s="196"/>
      <c r="C5" s="203" t="s">
        <v>318</v>
      </c>
      <c r="D5" s="203" t="s">
        <v>581</v>
      </c>
      <c r="E5" s="203" t="s">
        <v>587</v>
      </c>
      <c r="F5" s="203" t="s">
        <v>572</v>
      </c>
      <c r="G5" s="203" t="s">
        <v>573</v>
      </c>
      <c r="H5" s="205" t="s">
        <v>574</v>
      </c>
      <c r="I5" s="206"/>
      <c r="J5" s="203" t="s">
        <v>575</v>
      </c>
      <c r="K5" s="203" t="s">
        <v>576</v>
      </c>
      <c r="L5" s="207" t="s">
        <v>579</v>
      </c>
    </row>
    <row r="6" spans="1:12" ht="42" customHeight="1">
      <c r="A6" s="58" t="s">
        <v>348</v>
      </c>
      <c r="B6" s="59" t="s">
        <v>349</v>
      </c>
      <c r="C6" s="203"/>
      <c r="D6" s="203"/>
      <c r="E6" s="203"/>
      <c r="F6" s="203"/>
      <c r="G6" s="201"/>
      <c r="H6" s="18" t="s">
        <v>588</v>
      </c>
      <c r="I6" s="18" t="s">
        <v>589</v>
      </c>
      <c r="J6" s="201"/>
      <c r="K6" s="201"/>
      <c r="L6" s="201"/>
    </row>
    <row r="7" spans="1:12" ht="30.75" customHeight="1">
      <c r="A7" s="56"/>
      <c r="B7" s="56" t="s">
        <v>318</v>
      </c>
      <c r="C7" s="44">
        <f>C8+C11+C31+C43+C51</f>
        <v>711.132029</v>
      </c>
      <c r="D7" s="36"/>
      <c r="E7" s="44">
        <f>E8+E11+E31+E43+E51</f>
        <v>711.132029</v>
      </c>
      <c r="F7" s="18"/>
      <c r="G7" s="60"/>
      <c r="H7" s="57"/>
      <c r="I7" s="57"/>
      <c r="J7" s="33"/>
      <c r="K7" s="60"/>
      <c r="L7" s="33"/>
    </row>
    <row r="8" spans="1:12" ht="19.5" customHeight="1">
      <c r="A8" s="38" t="s">
        <v>353</v>
      </c>
      <c r="B8" s="39" t="s">
        <v>327</v>
      </c>
      <c r="C8" s="36"/>
      <c r="D8" s="61"/>
      <c r="E8" s="36"/>
      <c r="F8" s="62"/>
      <c r="G8" s="63"/>
      <c r="H8" s="64"/>
      <c r="I8" s="64"/>
      <c r="J8" s="62"/>
      <c r="K8" s="63"/>
      <c r="L8" s="62"/>
    </row>
    <row r="9" spans="1:12" ht="19.5" customHeight="1">
      <c r="A9" s="40" t="s">
        <v>354</v>
      </c>
      <c r="B9" s="41" t="s">
        <v>355</v>
      </c>
      <c r="C9" s="42"/>
      <c r="D9" s="61"/>
      <c r="E9" s="42"/>
      <c r="F9" s="62"/>
      <c r="G9" s="63"/>
      <c r="H9" s="64"/>
      <c r="I9" s="64"/>
      <c r="J9" s="62"/>
      <c r="K9" s="63"/>
      <c r="L9" s="62"/>
    </row>
    <row r="10" spans="1:12" ht="19.5" customHeight="1">
      <c r="A10" s="40" t="s">
        <v>356</v>
      </c>
      <c r="B10" s="41" t="s">
        <v>357</v>
      </c>
      <c r="C10" s="42"/>
      <c r="D10" s="61"/>
      <c r="E10" s="42"/>
      <c r="F10" s="62"/>
      <c r="G10" s="63"/>
      <c r="H10" s="64"/>
      <c r="I10" s="64"/>
      <c r="J10" s="62"/>
      <c r="K10" s="63"/>
      <c r="L10" s="62"/>
    </row>
    <row r="11" spans="1:12" ht="19.5" customHeight="1">
      <c r="A11" s="38" t="s">
        <v>358</v>
      </c>
      <c r="B11" s="39" t="s">
        <v>329</v>
      </c>
      <c r="C11" s="43">
        <v>480.8225119999999</v>
      </c>
      <c r="D11" s="61"/>
      <c r="E11" s="43">
        <v>480.8225119999999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1" t="s">
        <v>359</v>
      </c>
      <c r="B12" s="41" t="s">
        <v>360</v>
      </c>
      <c r="C12" s="42"/>
      <c r="D12" s="61"/>
      <c r="E12" s="42"/>
      <c r="F12" s="62"/>
      <c r="G12" s="63"/>
      <c r="H12" s="64"/>
      <c r="I12" s="64"/>
      <c r="J12" s="62"/>
      <c r="K12" s="63"/>
      <c r="L12" s="62"/>
    </row>
    <row r="13" spans="1:12" ht="19.5" customHeight="1">
      <c r="A13" s="41" t="s">
        <v>361</v>
      </c>
      <c r="B13" s="41" t="s">
        <v>362</v>
      </c>
      <c r="C13" s="42"/>
      <c r="D13" s="61"/>
      <c r="E13" s="42"/>
      <c r="F13" s="62"/>
      <c r="G13" s="63"/>
      <c r="H13" s="64"/>
      <c r="I13" s="64"/>
      <c r="J13" s="62"/>
      <c r="K13" s="63"/>
      <c r="L13" s="62"/>
    </row>
    <row r="14" spans="1:12" ht="19.5" customHeight="1">
      <c r="A14" s="41" t="s">
        <v>363</v>
      </c>
      <c r="B14" s="41" t="s">
        <v>364</v>
      </c>
      <c r="C14" s="42"/>
      <c r="D14" s="61"/>
      <c r="E14" s="42"/>
      <c r="F14" s="62"/>
      <c r="G14" s="63"/>
      <c r="H14" s="64"/>
      <c r="I14" s="64"/>
      <c r="J14" s="62"/>
      <c r="K14" s="63"/>
      <c r="L14" s="62"/>
    </row>
    <row r="15" spans="1:12" ht="19.5" customHeight="1">
      <c r="A15" s="41" t="s">
        <v>365</v>
      </c>
      <c r="B15" s="41" t="s">
        <v>366</v>
      </c>
      <c r="C15" s="42"/>
      <c r="D15" s="61"/>
      <c r="E15" s="42"/>
      <c r="F15" s="62"/>
      <c r="G15" s="63"/>
      <c r="H15" s="64"/>
      <c r="I15" s="64"/>
      <c r="J15" s="62"/>
      <c r="K15" s="63"/>
      <c r="L15" s="62"/>
    </row>
    <row r="16" spans="1:12" ht="19.5" customHeight="1">
      <c r="A16" s="41" t="s">
        <v>367</v>
      </c>
      <c r="B16" s="41" t="s">
        <v>368</v>
      </c>
      <c r="C16" s="43">
        <v>480.8225119999999</v>
      </c>
      <c r="D16" s="61"/>
      <c r="E16" s="43">
        <v>480.8225119999999</v>
      </c>
      <c r="F16" s="62"/>
      <c r="G16" s="63"/>
      <c r="H16" s="64"/>
      <c r="I16" s="64"/>
      <c r="J16" s="62"/>
      <c r="K16" s="63"/>
      <c r="L16" s="62"/>
    </row>
    <row r="17" spans="1:12" ht="19.5" customHeight="1">
      <c r="A17" s="41" t="s">
        <v>369</v>
      </c>
      <c r="B17" s="41" t="s">
        <v>370</v>
      </c>
      <c r="C17" s="42"/>
      <c r="D17" s="61"/>
      <c r="E17" s="42"/>
      <c r="F17" s="62"/>
      <c r="G17" s="63"/>
      <c r="H17" s="64"/>
      <c r="I17" s="64"/>
      <c r="J17" s="62"/>
      <c r="K17" s="63"/>
      <c r="L17" s="62"/>
    </row>
    <row r="18" spans="1:12" ht="19.5" customHeight="1">
      <c r="A18" s="41" t="s">
        <v>371</v>
      </c>
      <c r="B18" s="41" t="s">
        <v>372</v>
      </c>
      <c r="C18" s="43">
        <v>480.8225119999999</v>
      </c>
      <c r="D18" s="61"/>
      <c r="E18" s="43">
        <v>480.8225119999999</v>
      </c>
      <c r="F18" s="62"/>
      <c r="G18" s="63"/>
      <c r="H18" s="64"/>
      <c r="I18" s="64"/>
      <c r="J18" s="62"/>
      <c r="K18" s="63"/>
      <c r="L18" s="62"/>
    </row>
    <row r="19" spans="1:12" ht="19.5" customHeight="1">
      <c r="A19" s="41" t="s">
        <v>373</v>
      </c>
      <c r="B19" s="41" t="s">
        <v>374</v>
      </c>
      <c r="C19" s="42"/>
      <c r="D19" s="61"/>
      <c r="E19" s="42"/>
      <c r="F19" s="62"/>
      <c r="G19" s="63"/>
      <c r="H19" s="64"/>
      <c r="I19" s="64"/>
      <c r="J19" s="62"/>
      <c r="K19" s="63"/>
      <c r="L19" s="62"/>
    </row>
    <row r="20" spans="1:12" ht="19.5" customHeight="1">
      <c r="A20" s="41" t="s">
        <v>375</v>
      </c>
      <c r="B20" s="41" t="s">
        <v>376</v>
      </c>
      <c r="C20" s="42"/>
      <c r="D20" s="61"/>
      <c r="E20" s="42"/>
      <c r="F20" s="62"/>
      <c r="G20" s="63"/>
      <c r="H20" s="64"/>
      <c r="I20" s="64"/>
      <c r="J20" s="62"/>
      <c r="K20" s="63"/>
      <c r="L20" s="62"/>
    </row>
    <row r="21" spans="1:12" ht="19.5" customHeight="1">
      <c r="A21" s="41" t="s">
        <v>377</v>
      </c>
      <c r="B21" s="41" t="s">
        <v>378</v>
      </c>
      <c r="C21" s="42"/>
      <c r="D21" s="61"/>
      <c r="E21" s="42"/>
      <c r="F21" s="62"/>
      <c r="G21" s="63"/>
      <c r="H21" s="64"/>
      <c r="I21" s="64"/>
      <c r="J21" s="62"/>
      <c r="K21" s="63"/>
      <c r="L21" s="62"/>
    </row>
    <row r="22" spans="1:12" ht="19.5" customHeight="1">
      <c r="A22" s="41" t="s">
        <v>379</v>
      </c>
      <c r="B22" s="41" t="s">
        <v>380</v>
      </c>
      <c r="C22" s="42"/>
      <c r="D22" s="61"/>
      <c r="E22" s="42"/>
      <c r="F22" s="62"/>
      <c r="G22" s="63"/>
      <c r="H22" s="64"/>
      <c r="I22" s="64"/>
      <c r="J22" s="62"/>
      <c r="K22" s="63"/>
      <c r="L22" s="62"/>
    </row>
    <row r="23" spans="1:12" ht="19.5" customHeight="1">
      <c r="A23" s="40" t="s">
        <v>381</v>
      </c>
      <c r="B23" s="41" t="s">
        <v>382</v>
      </c>
      <c r="C23" s="42"/>
      <c r="D23" s="61"/>
      <c r="E23" s="42"/>
      <c r="F23" s="62"/>
      <c r="G23" s="63"/>
      <c r="H23" s="64"/>
      <c r="I23" s="64"/>
      <c r="J23" s="62"/>
      <c r="K23" s="63"/>
      <c r="L23" s="62"/>
    </row>
    <row r="24" spans="1:12" ht="19.5" customHeight="1">
      <c r="A24" s="41" t="s">
        <v>383</v>
      </c>
      <c r="B24" s="41" t="s">
        <v>384</v>
      </c>
      <c r="C24" s="42"/>
      <c r="D24" s="61"/>
      <c r="E24" s="42"/>
      <c r="F24" s="62"/>
      <c r="G24" s="63"/>
      <c r="H24" s="64"/>
      <c r="I24" s="64"/>
      <c r="J24" s="62"/>
      <c r="K24" s="63"/>
      <c r="L24" s="62"/>
    </row>
    <row r="25" spans="1:12" ht="19.5" customHeight="1">
      <c r="A25" s="41" t="s">
        <v>385</v>
      </c>
      <c r="B25" s="41" t="s">
        <v>386</v>
      </c>
      <c r="C25" s="42"/>
      <c r="D25" s="61"/>
      <c r="E25" s="42"/>
      <c r="F25" s="62"/>
      <c r="G25" s="63"/>
      <c r="H25" s="64"/>
      <c r="I25" s="64"/>
      <c r="J25" s="62"/>
      <c r="K25" s="63"/>
      <c r="L25" s="62"/>
    </row>
    <row r="26" spans="1:12" ht="19.5" customHeight="1">
      <c r="A26" s="40" t="s">
        <v>387</v>
      </c>
      <c r="B26" s="41" t="s">
        <v>388</v>
      </c>
      <c r="C26" s="42"/>
      <c r="D26" s="61"/>
      <c r="E26" s="42"/>
      <c r="F26" s="62"/>
      <c r="G26" s="63"/>
      <c r="H26" s="64"/>
      <c r="I26" s="64"/>
      <c r="J26" s="62"/>
      <c r="K26" s="63"/>
      <c r="L26" s="62"/>
    </row>
    <row r="27" spans="1:12" ht="19.5" customHeight="1">
      <c r="A27" s="41" t="s">
        <v>389</v>
      </c>
      <c r="B27" s="41" t="s">
        <v>390</v>
      </c>
      <c r="C27" s="42"/>
      <c r="D27" s="61"/>
      <c r="E27" s="42"/>
      <c r="F27" s="62"/>
      <c r="G27" s="63"/>
      <c r="H27" s="64"/>
      <c r="I27" s="64"/>
      <c r="J27" s="62"/>
      <c r="K27" s="63"/>
      <c r="L27" s="62"/>
    </row>
    <row r="28" spans="1:12" ht="19.5" customHeight="1">
      <c r="A28" s="41" t="s">
        <v>391</v>
      </c>
      <c r="B28" s="41" t="s">
        <v>392</v>
      </c>
      <c r="C28" s="42"/>
      <c r="D28" s="61"/>
      <c r="E28" s="42"/>
      <c r="F28" s="62"/>
      <c r="G28" s="63"/>
      <c r="H28" s="64"/>
      <c r="I28" s="64"/>
      <c r="J28" s="62"/>
      <c r="K28" s="63"/>
      <c r="L28" s="62"/>
    </row>
    <row r="29" spans="1:12" ht="19.5" customHeight="1">
      <c r="A29" s="41" t="s">
        <v>393</v>
      </c>
      <c r="B29" s="41" t="s">
        <v>394</v>
      </c>
      <c r="C29" s="42"/>
      <c r="D29" s="61"/>
      <c r="E29" s="42"/>
      <c r="F29" s="62"/>
      <c r="G29" s="63"/>
      <c r="H29" s="64"/>
      <c r="I29" s="64"/>
      <c r="J29" s="62"/>
      <c r="K29" s="63"/>
      <c r="L29" s="62"/>
    </row>
    <row r="30" spans="1:12" ht="19.5" customHeight="1">
      <c r="A30" s="41" t="s">
        <v>395</v>
      </c>
      <c r="B30" s="41" t="s">
        <v>396</v>
      </c>
      <c r="C30" s="42"/>
      <c r="D30" s="61"/>
      <c r="E30" s="42"/>
      <c r="F30" s="62"/>
      <c r="G30" s="63"/>
      <c r="H30" s="64"/>
      <c r="I30" s="64"/>
      <c r="J30" s="62"/>
      <c r="K30" s="63"/>
      <c r="L30" s="62"/>
    </row>
    <row r="31" spans="1:12" ht="19.5" customHeight="1">
      <c r="A31" s="39" t="s">
        <v>397</v>
      </c>
      <c r="B31" s="39" t="s">
        <v>331</v>
      </c>
      <c r="C31" s="44">
        <v>154.054144</v>
      </c>
      <c r="D31" s="61"/>
      <c r="E31" s="44">
        <v>154.054144</v>
      </c>
      <c r="F31" s="62"/>
      <c r="G31" s="63"/>
      <c r="H31" s="64"/>
      <c r="I31" s="64"/>
      <c r="J31" s="62"/>
      <c r="K31" s="63"/>
      <c r="L31" s="62"/>
    </row>
    <row r="32" spans="1:12" ht="19.5" customHeight="1">
      <c r="A32" s="41" t="s">
        <v>398</v>
      </c>
      <c r="B32" s="41" t="s">
        <v>399</v>
      </c>
      <c r="C32" s="43">
        <f>C33+C34+C35+C36</f>
        <v>154.054144</v>
      </c>
      <c r="D32" s="61"/>
      <c r="E32" s="43">
        <f>E33+E34+E35+E36</f>
        <v>154.054144</v>
      </c>
      <c r="F32" s="62"/>
      <c r="G32" s="63"/>
      <c r="H32" s="64"/>
      <c r="I32" s="64"/>
      <c r="J32" s="62"/>
      <c r="K32" s="63"/>
      <c r="L32" s="62"/>
    </row>
    <row r="33" spans="1:12" ht="19.5" customHeight="1">
      <c r="A33" s="40" t="s">
        <v>400</v>
      </c>
      <c r="B33" s="41" t="s">
        <v>401</v>
      </c>
      <c r="C33" s="42"/>
      <c r="D33" s="61"/>
      <c r="E33" s="42"/>
      <c r="F33" s="62"/>
      <c r="G33" s="63"/>
      <c r="H33" s="64"/>
      <c r="I33" s="64"/>
      <c r="J33" s="62"/>
      <c r="K33" s="63"/>
      <c r="L33" s="62"/>
    </row>
    <row r="34" spans="1:12" ht="19.5" customHeight="1">
      <c r="A34" s="40" t="s">
        <v>402</v>
      </c>
      <c r="B34" s="41" t="s">
        <v>403</v>
      </c>
      <c r="C34" s="43">
        <v>44.436096</v>
      </c>
      <c r="D34" s="61"/>
      <c r="E34" s="43">
        <v>44.436096</v>
      </c>
      <c r="F34" s="62"/>
      <c r="G34" s="63"/>
      <c r="H34" s="64"/>
      <c r="I34" s="64"/>
      <c r="J34" s="62"/>
      <c r="K34" s="63"/>
      <c r="L34" s="62"/>
    </row>
    <row r="35" spans="1:12" ht="19.5" customHeight="1">
      <c r="A35" s="40" t="s">
        <v>404</v>
      </c>
      <c r="B35" s="41" t="s">
        <v>405</v>
      </c>
      <c r="C35" s="43">
        <v>22.218048</v>
      </c>
      <c r="D35" s="61"/>
      <c r="E35" s="43">
        <v>22.218048</v>
      </c>
      <c r="F35" s="62"/>
      <c r="G35" s="63"/>
      <c r="H35" s="64"/>
      <c r="I35" s="64"/>
      <c r="J35" s="62"/>
      <c r="K35" s="63"/>
      <c r="L35" s="62"/>
    </row>
    <row r="36" spans="1:12" ht="19.5" customHeight="1">
      <c r="A36" s="41" t="s">
        <v>406</v>
      </c>
      <c r="B36" s="41" t="s">
        <v>407</v>
      </c>
      <c r="C36" s="43">
        <v>87.4</v>
      </c>
      <c r="D36" s="61"/>
      <c r="E36" s="43">
        <v>87.4</v>
      </c>
      <c r="F36" s="62"/>
      <c r="G36" s="63"/>
      <c r="H36" s="64"/>
      <c r="I36" s="64"/>
      <c r="J36" s="62"/>
      <c r="K36" s="63"/>
      <c r="L36" s="62"/>
    </row>
    <row r="37" spans="1:12" ht="19.5" customHeight="1">
      <c r="A37" s="41" t="s">
        <v>408</v>
      </c>
      <c r="B37" s="41" t="s">
        <v>409</v>
      </c>
      <c r="C37" s="42"/>
      <c r="D37" s="61"/>
      <c r="E37" s="42"/>
      <c r="F37" s="62"/>
      <c r="G37" s="63"/>
      <c r="H37" s="64"/>
      <c r="I37" s="64"/>
      <c r="J37" s="62"/>
      <c r="K37" s="63"/>
      <c r="L37" s="62"/>
    </row>
    <row r="38" spans="1:12" ht="19.5" customHeight="1">
      <c r="A38" s="40" t="s">
        <v>410</v>
      </c>
      <c r="B38" s="41" t="s">
        <v>411</v>
      </c>
      <c r="C38" s="42"/>
      <c r="D38" s="61"/>
      <c r="E38" s="42"/>
      <c r="F38" s="62"/>
      <c r="G38" s="63"/>
      <c r="H38" s="64"/>
      <c r="I38" s="64"/>
      <c r="J38" s="62"/>
      <c r="K38" s="63"/>
      <c r="L38" s="62"/>
    </row>
    <row r="39" spans="1:12" ht="19.5" customHeight="1">
      <c r="A39" s="40" t="s">
        <v>412</v>
      </c>
      <c r="B39" s="41" t="s">
        <v>413</v>
      </c>
      <c r="C39" s="42"/>
      <c r="D39" s="61"/>
      <c r="E39" s="42"/>
      <c r="F39" s="62"/>
      <c r="G39" s="63"/>
      <c r="H39" s="64"/>
      <c r="I39" s="64"/>
      <c r="J39" s="62"/>
      <c r="K39" s="63"/>
      <c r="L39" s="62"/>
    </row>
    <row r="40" spans="1:12" ht="19.5" customHeight="1">
      <c r="A40" s="40" t="s">
        <v>414</v>
      </c>
      <c r="B40" s="41" t="s">
        <v>415</v>
      </c>
      <c r="C40" s="42"/>
      <c r="D40" s="61"/>
      <c r="E40" s="42"/>
      <c r="F40" s="62"/>
      <c r="G40" s="63"/>
      <c r="H40" s="64"/>
      <c r="I40" s="64"/>
      <c r="J40" s="62"/>
      <c r="K40" s="63"/>
      <c r="L40" s="62"/>
    </row>
    <row r="41" spans="1:12" ht="19.5" customHeight="1">
      <c r="A41" s="40" t="s">
        <v>416</v>
      </c>
      <c r="B41" s="41" t="s">
        <v>417</v>
      </c>
      <c r="C41" s="42"/>
      <c r="D41" s="61"/>
      <c r="E41" s="42"/>
      <c r="F41" s="62"/>
      <c r="G41" s="63"/>
      <c r="H41" s="64"/>
      <c r="I41" s="64"/>
      <c r="J41" s="62"/>
      <c r="K41" s="63"/>
      <c r="L41" s="62"/>
    </row>
    <row r="42" spans="1:12" ht="19.5" customHeight="1">
      <c r="A42" s="40" t="s">
        <v>418</v>
      </c>
      <c r="B42" s="41" t="s">
        <v>419</v>
      </c>
      <c r="C42" s="42"/>
      <c r="D42" s="61"/>
      <c r="E42" s="42"/>
      <c r="F42" s="62"/>
      <c r="G42" s="63"/>
      <c r="H42" s="64"/>
      <c r="I42" s="64"/>
      <c r="J42" s="62"/>
      <c r="K42" s="63"/>
      <c r="L42" s="62"/>
    </row>
    <row r="43" spans="1:12" ht="19.5" customHeight="1">
      <c r="A43" s="39" t="s">
        <v>420</v>
      </c>
      <c r="B43" s="39" t="s">
        <v>332</v>
      </c>
      <c r="C43" s="44">
        <v>42.928301000000005</v>
      </c>
      <c r="D43" s="61"/>
      <c r="E43" s="44">
        <v>42.928301000000005</v>
      </c>
      <c r="F43" s="62"/>
      <c r="G43" s="63"/>
      <c r="H43" s="64"/>
      <c r="I43" s="64"/>
      <c r="J43" s="62"/>
      <c r="K43" s="63"/>
      <c r="L43" s="62"/>
    </row>
    <row r="44" spans="1:12" ht="19.5" customHeight="1">
      <c r="A44" s="41" t="s">
        <v>421</v>
      </c>
      <c r="B44" s="41" t="s">
        <v>422</v>
      </c>
      <c r="C44" s="43">
        <f>SUM(C45:C48)</f>
        <v>42.928301000000005</v>
      </c>
      <c r="D44" s="61"/>
      <c r="E44" s="43">
        <f>SUM(E45:E48)</f>
        <v>42.928301000000005</v>
      </c>
      <c r="F44" s="62"/>
      <c r="G44" s="63"/>
      <c r="H44" s="64"/>
      <c r="I44" s="64"/>
      <c r="J44" s="62"/>
      <c r="K44" s="63"/>
      <c r="L44" s="62"/>
    </row>
    <row r="45" spans="1:12" ht="19.5" customHeight="1">
      <c r="A45" s="41" t="s">
        <v>423</v>
      </c>
      <c r="B45" s="41" t="s">
        <v>424</v>
      </c>
      <c r="C45" s="42"/>
      <c r="D45" s="61"/>
      <c r="E45" s="42"/>
      <c r="F45" s="62"/>
      <c r="G45" s="63"/>
      <c r="H45" s="64"/>
      <c r="I45" s="64"/>
      <c r="J45" s="62"/>
      <c r="K45" s="63"/>
      <c r="L45" s="62"/>
    </row>
    <row r="46" spans="1:12" ht="19.5" customHeight="1">
      <c r="A46" s="41" t="s">
        <v>425</v>
      </c>
      <c r="B46" s="41" t="s">
        <v>426</v>
      </c>
      <c r="C46" s="43">
        <v>35.328301</v>
      </c>
      <c r="D46" s="61"/>
      <c r="E46" s="43">
        <v>35.328301</v>
      </c>
      <c r="F46" s="62"/>
      <c r="G46" s="63"/>
      <c r="H46" s="64"/>
      <c r="I46" s="64"/>
      <c r="J46" s="62"/>
      <c r="K46" s="63"/>
      <c r="L46" s="62"/>
    </row>
    <row r="47" spans="1:12" ht="19.5" customHeight="1">
      <c r="A47" s="41" t="s">
        <v>427</v>
      </c>
      <c r="B47" s="41" t="s">
        <v>428</v>
      </c>
      <c r="C47" s="42"/>
      <c r="D47" s="61"/>
      <c r="E47" s="42"/>
      <c r="F47" s="62"/>
      <c r="G47" s="63"/>
      <c r="H47" s="64"/>
      <c r="I47" s="64"/>
      <c r="J47" s="62"/>
      <c r="K47" s="63"/>
      <c r="L47" s="62"/>
    </row>
    <row r="48" spans="1:12" ht="19.5" customHeight="1">
      <c r="A48" s="40" t="s">
        <v>429</v>
      </c>
      <c r="B48" s="41" t="s">
        <v>430</v>
      </c>
      <c r="C48" s="46">
        <v>7.6</v>
      </c>
      <c r="D48" s="61"/>
      <c r="E48" s="46">
        <v>7.6</v>
      </c>
      <c r="F48" s="62"/>
      <c r="G48" s="63"/>
      <c r="H48" s="64"/>
      <c r="I48" s="64"/>
      <c r="J48" s="62"/>
      <c r="K48" s="63"/>
      <c r="L48" s="62"/>
    </row>
    <row r="49" spans="1:12" ht="19.5" customHeight="1">
      <c r="A49" s="40" t="s">
        <v>431</v>
      </c>
      <c r="B49" s="41" t="s">
        <v>432</v>
      </c>
      <c r="C49" s="42"/>
      <c r="D49" s="61"/>
      <c r="E49" s="42"/>
      <c r="F49" s="62"/>
      <c r="G49" s="63"/>
      <c r="H49" s="64"/>
      <c r="I49" s="64"/>
      <c r="J49" s="62"/>
      <c r="K49" s="63"/>
      <c r="L49" s="62"/>
    </row>
    <row r="50" spans="1:12" ht="19.5" customHeight="1">
      <c r="A50" s="40" t="s">
        <v>433</v>
      </c>
      <c r="B50" s="41" t="s">
        <v>434</v>
      </c>
      <c r="C50" s="42"/>
      <c r="D50" s="61"/>
      <c r="E50" s="42"/>
      <c r="F50" s="62"/>
      <c r="G50" s="63"/>
      <c r="H50" s="64"/>
      <c r="I50" s="64"/>
      <c r="J50" s="62"/>
      <c r="K50" s="63"/>
      <c r="L50" s="62"/>
    </row>
    <row r="51" spans="1:12" ht="19.5" customHeight="1">
      <c r="A51" s="39" t="s">
        <v>435</v>
      </c>
      <c r="B51" s="39" t="s">
        <v>337</v>
      </c>
      <c r="C51" s="44">
        <v>33.327071999999994</v>
      </c>
      <c r="D51" s="61"/>
      <c r="E51" s="44">
        <v>33.327071999999994</v>
      </c>
      <c r="F51" s="62"/>
      <c r="G51" s="63"/>
      <c r="H51" s="64"/>
      <c r="I51" s="64"/>
      <c r="J51" s="62"/>
      <c r="K51" s="63"/>
      <c r="L51" s="62"/>
    </row>
    <row r="52" spans="1:12" ht="19.5" customHeight="1">
      <c r="A52" s="41" t="s">
        <v>436</v>
      </c>
      <c r="B52" s="41" t="s">
        <v>437</v>
      </c>
      <c r="C52" s="43">
        <v>33.327071999999994</v>
      </c>
      <c r="D52" s="61"/>
      <c r="E52" s="43">
        <v>33.327071999999994</v>
      </c>
      <c r="F52" s="62"/>
      <c r="G52" s="63"/>
      <c r="H52" s="64"/>
      <c r="I52" s="64"/>
      <c r="J52" s="62"/>
      <c r="K52" s="63"/>
      <c r="L52" s="62"/>
    </row>
    <row r="53" spans="1:12" ht="19.5" customHeight="1">
      <c r="A53" s="41" t="s">
        <v>438</v>
      </c>
      <c r="B53" s="41" t="s">
        <v>439</v>
      </c>
      <c r="C53" s="43">
        <v>33.327071999999994</v>
      </c>
      <c r="D53" s="61"/>
      <c r="E53" s="43">
        <v>33.327071999999994</v>
      </c>
      <c r="F53" s="62"/>
      <c r="G53" s="63"/>
      <c r="H53" s="64"/>
      <c r="I53" s="64"/>
      <c r="J53" s="62"/>
      <c r="K53" s="63"/>
      <c r="L53" s="62"/>
    </row>
    <row r="54" spans="1:12" s="22" customFormat="1" ht="22.5" customHeight="1">
      <c r="A54" s="47" t="s">
        <v>590</v>
      </c>
      <c r="B54" s="48" t="s">
        <v>340</v>
      </c>
      <c r="C54" s="36">
        <f>SUM(D54:L54)</f>
        <v>0</v>
      </c>
      <c r="D54" s="36"/>
      <c r="E54" s="65"/>
      <c r="F54" s="65"/>
      <c r="G54" s="65"/>
      <c r="H54" s="65"/>
      <c r="I54" s="65"/>
      <c r="J54" s="65"/>
      <c r="K54" s="65"/>
      <c r="L54" s="65"/>
    </row>
    <row r="55" spans="1:12" ht="28.5" customHeight="1">
      <c r="A55" s="50" t="s">
        <v>591</v>
      </c>
      <c r="B55" s="51" t="s">
        <v>592</v>
      </c>
      <c r="C55" s="42">
        <f>SUM(D55:L55)</f>
        <v>0</v>
      </c>
      <c r="D55" s="42"/>
      <c r="E55" s="66"/>
      <c r="F55" s="66"/>
      <c r="G55" s="66"/>
      <c r="H55" s="66"/>
      <c r="I55" s="66"/>
      <c r="J55" s="66"/>
      <c r="K55" s="66"/>
      <c r="L55" s="66"/>
    </row>
    <row r="56" spans="1:12" ht="28.5" customHeight="1">
      <c r="A56" s="50" t="s">
        <v>593</v>
      </c>
      <c r="B56" s="51" t="s">
        <v>594</v>
      </c>
      <c r="C56" s="42">
        <f>SUM(D56:L56)</f>
        <v>0</v>
      </c>
      <c r="D56" s="42"/>
      <c r="E56" s="67"/>
      <c r="F56" s="66"/>
      <c r="G56" s="66"/>
      <c r="H56" s="66"/>
      <c r="I56" s="66"/>
      <c r="J56" s="66"/>
      <c r="K56" s="66"/>
      <c r="L56" s="66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C10" sqref="C10"/>
    </sheetView>
  </sheetViews>
  <sheetFormatPr defaultColWidth="6.875" defaultRowHeight="12.75" customHeight="1"/>
  <cols>
    <col min="1" max="1" width="17.125" style="23" customWidth="1"/>
    <col min="2" max="2" width="30.75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595</v>
      </c>
      <c r="B1" s="25"/>
    </row>
    <row r="2" spans="1:8" ht="44.25" customHeight="1">
      <c r="A2" s="208" t="s">
        <v>596</v>
      </c>
      <c r="B2" s="208"/>
      <c r="C2" s="208"/>
      <c r="D2" s="208"/>
      <c r="E2" s="208"/>
      <c r="F2" s="208"/>
      <c r="G2" s="208"/>
      <c r="H2" s="208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313</v>
      </c>
    </row>
    <row r="5" spans="1:8" ht="29.25" customHeight="1">
      <c r="A5" s="18" t="s">
        <v>348</v>
      </c>
      <c r="B5" s="18" t="s">
        <v>349</v>
      </c>
      <c r="C5" s="18" t="s">
        <v>318</v>
      </c>
      <c r="D5" s="33" t="s">
        <v>351</v>
      </c>
      <c r="E5" s="18" t="s">
        <v>352</v>
      </c>
      <c r="F5" s="18" t="s">
        <v>597</v>
      </c>
      <c r="G5" s="18" t="s">
        <v>598</v>
      </c>
      <c r="H5" s="18" t="s">
        <v>599</v>
      </c>
    </row>
    <row r="6" spans="1:8" s="22" customFormat="1" ht="29.25" customHeight="1">
      <c r="A6" s="34"/>
      <c r="B6" s="35" t="s">
        <v>318</v>
      </c>
      <c r="C6" s="36">
        <f>D6+E6</f>
        <v>711.132029</v>
      </c>
      <c r="D6" s="36">
        <f>D7+D10+D30+D42+D50</f>
        <v>711.132029</v>
      </c>
      <c r="E6" s="36">
        <f>E7+E10+E30+E42+E50+E53</f>
        <v>0</v>
      </c>
      <c r="F6" s="37"/>
      <c r="G6" s="37"/>
      <c r="H6" s="37"/>
    </row>
    <row r="7" spans="1:8" ht="29.25" customHeight="1">
      <c r="A7" s="38" t="s">
        <v>353</v>
      </c>
      <c r="B7" s="39" t="s">
        <v>327</v>
      </c>
      <c r="C7" s="36"/>
      <c r="D7" s="36">
        <v>0</v>
      </c>
      <c r="E7" s="36"/>
      <c r="F7" s="37"/>
      <c r="G7" s="37"/>
      <c r="H7" s="37"/>
    </row>
    <row r="8" spans="1:8" ht="29.25" customHeight="1">
      <c r="A8" s="40" t="s">
        <v>354</v>
      </c>
      <c r="B8" s="41" t="s">
        <v>355</v>
      </c>
      <c r="C8" s="42"/>
      <c r="D8" s="42">
        <v>0</v>
      </c>
      <c r="E8" s="42"/>
      <c r="F8" s="37"/>
      <c r="G8" s="37"/>
      <c r="H8" s="37"/>
    </row>
    <row r="9" spans="1:8" ht="29.25" customHeight="1">
      <c r="A9" s="40" t="s">
        <v>356</v>
      </c>
      <c r="B9" s="41" t="s">
        <v>357</v>
      </c>
      <c r="C9" s="42"/>
      <c r="D9" s="42"/>
      <c r="E9" s="42"/>
      <c r="F9" s="37"/>
      <c r="G9" s="37"/>
      <c r="H9" s="37"/>
    </row>
    <row r="10" spans="1:8" ht="29.25" customHeight="1">
      <c r="A10" s="38" t="s">
        <v>358</v>
      </c>
      <c r="B10" s="39" t="s">
        <v>329</v>
      </c>
      <c r="C10" s="43">
        <v>480.8225119999999</v>
      </c>
      <c r="D10" s="43">
        <v>480.8225119999999</v>
      </c>
      <c r="E10" s="36"/>
      <c r="F10" s="37"/>
      <c r="G10" s="37"/>
      <c r="H10" s="37"/>
    </row>
    <row r="11" spans="1:8" ht="29.25" customHeight="1">
      <c r="A11" s="41" t="s">
        <v>359</v>
      </c>
      <c r="B11" s="41" t="s">
        <v>360</v>
      </c>
      <c r="C11" s="42"/>
      <c r="D11" s="42"/>
      <c r="E11" s="42"/>
      <c r="F11" s="37"/>
      <c r="G11" s="37"/>
      <c r="H11" s="37"/>
    </row>
    <row r="12" spans="1:8" ht="29.25" customHeight="1">
      <c r="A12" s="41" t="s">
        <v>361</v>
      </c>
      <c r="B12" s="41" t="s">
        <v>362</v>
      </c>
      <c r="C12" s="42"/>
      <c r="D12" s="42"/>
      <c r="E12" s="42"/>
      <c r="F12" s="37"/>
      <c r="G12" s="37"/>
      <c r="H12" s="37"/>
    </row>
    <row r="13" spans="1:8" ht="29.25" customHeight="1">
      <c r="A13" s="41" t="s">
        <v>363</v>
      </c>
      <c r="B13" s="41" t="s">
        <v>364</v>
      </c>
      <c r="C13" s="42"/>
      <c r="D13" s="42"/>
      <c r="E13" s="42"/>
      <c r="F13" s="37"/>
      <c r="G13" s="37"/>
      <c r="H13" s="37"/>
    </row>
    <row r="14" spans="1:8" ht="29.25" customHeight="1">
      <c r="A14" s="41" t="s">
        <v>365</v>
      </c>
      <c r="B14" s="41" t="s">
        <v>366</v>
      </c>
      <c r="C14" s="42"/>
      <c r="D14" s="42"/>
      <c r="E14" s="42"/>
      <c r="F14" s="37"/>
      <c r="G14" s="37"/>
      <c r="H14" s="37"/>
    </row>
    <row r="15" spans="1:8" ht="29.25" customHeight="1">
      <c r="A15" s="41" t="s">
        <v>367</v>
      </c>
      <c r="B15" s="41" t="s">
        <v>368</v>
      </c>
      <c r="C15" s="43">
        <v>480.8225119999999</v>
      </c>
      <c r="D15" s="43">
        <v>480.8225119999999</v>
      </c>
      <c r="E15" s="42"/>
      <c r="F15" s="37"/>
      <c r="G15" s="37"/>
      <c r="H15" s="37"/>
    </row>
    <row r="16" spans="1:8" ht="29.25" customHeight="1">
      <c r="A16" s="41" t="s">
        <v>369</v>
      </c>
      <c r="B16" s="41" t="s">
        <v>370</v>
      </c>
      <c r="C16" s="42"/>
      <c r="D16" s="42"/>
      <c r="E16" s="42"/>
      <c r="F16" s="37"/>
      <c r="G16" s="37"/>
      <c r="H16" s="37"/>
    </row>
    <row r="17" spans="1:8" ht="29.25" customHeight="1">
      <c r="A17" s="41" t="s">
        <v>371</v>
      </c>
      <c r="B17" s="41" t="s">
        <v>372</v>
      </c>
      <c r="C17" s="43">
        <v>480.8225119999999</v>
      </c>
      <c r="D17" s="43">
        <v>480.8225119999999</v>
      </c>
      <c r="E17" s="42"/>
      <c r="F17" s="37"/>
      <c r="G17" s="37"/>
      <c r="H17" s="37"/>
    </row>
    <row r="18" spans="1:8" ht="29.25" customHeight="1">
      <c r="A18" s="41" t="s">
        <v>373</v>
      </c>
      <c r="B18" s="41" t="s">
        <v>374</v>
      </c>
      <c r="C18" s="42"/>
      <c r="D18" s="42"/>
      <c r="E18" s="42"/>
      <c r="F18" s="37"/>
      <c r="G18" s="37"/>
      <c r="H18" s="37"/>
    </row>
    <row r="19" spans="1:8" ht="29.25" customHeight="1">
      <c r="A19" s="41" t="s">
        <v>375</v>
      </c>
      <c r="B19" s="41" t="s">
        <v>376</v>
      </c>
      <c r="C19" s="42"/>
      <c r="D19" s="42"/>
      <c r="E19" s="42"/>
      <c r="F19" s="37"/>
      <c r="G19" s="37"/>
      <c r="H19" s="37"/>
    </row>
    <row r="20" spans="1:8" ht="29.25" customHeight="1">
      <c r="A20" s="41" t="s">
        <v>377</v>
      </c>
      <c r="B20" s="41" t="s">
        <v>378</v>
      </c>
      <c r="C20" s="42"/>
      <c r="D20" s="42"/>
      <c r="E20" s="42"/>
      <c r="F20" s="37"/>
      <c r="G20" s="37"/>
      <c r="H20" s="37"/>
    </row>
    <row r="21" spans="1:8" ht="29.25" customHeight="1">
      <c r="A21" s="41" t="s">
        <v>379</v>
      </c>
      <c r="B21" s="41" t="s">
        <v>380</v>
      </c>
      <c r="C21" s="42"/>
      <c r="D21" s="42"/>
      <c r="E21" s="42"/>
      <c r="F21" s="37"/>
      <c r="G21" s="37"/>
      <c r="H21" s="37"/>
    </row>
    <row r="22" spans="1:8" ht="29.25" customHeight="1">
      <c r="A22" s="40" t="s">
        <v>381</v>
      </c>
      <c r="B22" s="41" t="s">
        <v>382</v>
      </c>
      <c r="C22" s="42"/>
      <c r="D22" s="42"/>
      <c r="E22" s="42"/>
      <c r="F22" s="37"/>
      <c r="G22" s="37"/>
      <c r="H22" s="37"/>
    </row>
    <row r="23" spans="1:8" ht="29.25" customHeight="1">
      <c r="A23" s="41" t="s">
        <v>383</v>
      </c>
      <c r="B23" s="41" t="s">
        <v>384</v>
      </c>
      <c r="C23" s="42"/>
      <c r="D23" s="42"/>
      <c r="E23" s="42"/>
      <c r="F23" s="37"/>
      <c r="G23" s="37"/>
      <c r="H23" s="37"/>
    </row>
    <row r="24" spans="1:8" ht="29.25" customHeight="1">
      <c r="A24" s="41" t="s">
        <v>385</v>
      </c>
      <c r="B24" s="41" t="s">
        <v>386</v>
      </c>
      <c r="C24" s="42"/>
      <c r="D24" s="42"/>
      <c r="E24" s="42"/>
      <c r="F24" s="37"/>
      <c r="G24" s="37"/>
      <c r="H24" s="37"/>
    </row>
    <row r="25" spans="1:8" ht="29.25" customHeight="1">
      <c r="A25" s="40" t="s">
        <v>387</v>
      </c>
      <c r="B25" s="41" t="s">
        <v>388</v>
      </c>
      <c r="C25" s="42"/>
      <c r="D25" s="42"/>
      <c r="E25" s="42"/>
      <c r="F25" s="37"/>
      <c r="G25" s="37"/>
      <c r="H25" s="37"/>
    </row>
    <row r="26" spans="1:8" ht="29.25" customHeight="1">
      <c r="A26" s="41" t="s">
        <v>389</v>
      </c>
      <c r="B26" s="41" t="s">
        <v>390</v>
      </c>
      <c r="C26" s="42"/>
      <c r="D26" s="42"/>
      <c r="E26" s="42"/>
      <c r="F26" s="37"/>
      <c r="G26" s="37"/>
      <c r="H26" s="37"/>
    </row>
    <row r="27" spans="1:8" ht="29.25" customHeight="1">
      <c r="A27" s="41" t="s">
        <v>391</v>
      </c>
      <c r="B27" s="41" t="s">
        <v>392</v>
      </c>
      <c r="C27" s="42"/>
      <c r="D27" s="42"/>
      <c r="E27" s="42"/>
      <c r="F27" s="37"/>
      <c r="G27" s="37"/>
      <c r="H27" s="37"/>
    </row>
    <row r="28" spans="1:8" ht="29.25" customHeight="1">
      <c r="A28" s="41" t="s">
        <v>393</v>
      </c>
      <c r="B28" s="41" t="s">
        <v>394</v>
      </c>
      <c r="C28" s="42"/>
      <c r="D28" s="42"/>
      <c r="E28" s="42"/>
      <c r="F28" s="37"/>
      <c r="G28" s="37"/>
      <c r="H28" s="37"/>
    </row>
    <row r="29" spans="1:8" ht="29.25" customHeight="1">
      <c r="A29" s="41" t="s">
        <v>395</v>
      </c>
      <c r="B29" s="41" t="s">
        <v>396</v>
      </c>
      <c r="C29" s="42"/>
      <c r="D29" s="42"/>
      <c r="E29" s="42"/>
      <c r="F29" s="37"/>
      <c r="G29" s="37"/>
      <c r="H29" s="37"/>
    </row>
    <row r="30" spans="1:8" ht="29.25" customHeight="1">
      <c r="A30" s="39" t="s">
        <v>397</v>
      </c>
      <c r="B30" s="39" t="s">
        <v>331</v>
      </c>
      <c r="C30" s="44">
        <v>154.054144</v>
      </c>
      <c r="D30" s="44">
        <v>154.054144</v>
      </c>
      <c r="E30" s="36"/>
      <c r="F30" s="37"/>
      <c r="G30" s="37"/>
      <c r="H30" s="37"/>
    </row>
    <row r="31" spans="1:8" ht="29.25" customHeight="1">
      <c r="A31" s="41" t="s">
        <v>398</v>
      </c>
      <c r="B31" s="41" t="s">
        <v>399</v>
      </c>
      <c r="C31" s="43">
        <f>C32+C33+C34+C35</f>
        <v>154.054144</v>
      </c>
      <c r="D31" s="43">
        <f>D32+D33+D34+D35</f>
        <v>154.054144</v>
      </c>
      <c r="E31" s="42"/>
      <c r="F31" s="37"/>
      <c r="G31" s="37"/>
      <c r="H31" s="37"/>
    </row>
    <row r="32" spans="1:8" ht="29.25" customHeight="1">
      <c r="A32" s="40" t="s">
        <v>400</v>
      </c>
      <c r="B32" s="41" t="s">
        <v>401</v>
      </c>
      <c r="C32" s="42"/>
      <c r="D32" s="42"/>
      <c r="E32" s="42"/>
      <c r="F32" s="37"/>
      <c r="G32" s="37"/>
      <c r="H32" s="37"/>
    </row>
    <row r="33" spans="1:8" ht="29.25" customHeight="1">
      <c r="A33" s="40" t="s">
        <v>402</v>
      </c>
      <c r="B33" s="45" t="s">
        <v>403</v>
      </c>
      <c r="C33" s="43">
        <v>44.436096</v>
      </c>
      <c r="D33" s="43">
        <v>44.436096</v>
      </c>
      <c r="E33" s="42"/>
      <c r="F33" s="37"/>
      <c r="G33" s="37"/>
      <c r="H33" s="37"/>
    </row>
    <row r="34" spans="1:8" ht="29.25" customHeight="1">
      <c r="A34" s="40" t="s">
        <v>404</v>
      </c>
      <c r="B34" s="45" t="s">
        <v>405</v>
      </c>
      <c r="C34" s="43">
        <v>22.218048</v>
      </c>
      <c r="D34" s="43">
        <v>22.218048</v>
      </c>
      <c r="E34" s="42"/>
      <c r="F34" s="37"/>
      <c r="G34" s="37"/>
      <c r="H34" s="37"/>
    </row>
    <row r="35" spans="1:8" ht="29.25" customHeight="1">
      <c r="A35" s="41" t="s">
        <v>406</v>
      </c>
      <c r="B35" s="45" t="s">
        <v>407</v>
      </c>
      <c r="C35" s="43">
        <v>87.4</v>
      </c>
      <c r="D35" s="43">
        <v>87.4</v>
      </c>
      <c r="E35" s="42"/>
      <c r="F35" s="37"/>
      <c r="G35" s="37"/>
      <c r="H35" s="37"/>
    </row>
    <row r="36" spans="1:8" ht="29.25" customHeight="1">
      <c r="A36" s="41" t="s">
        <v>408</v>
      </c>
      <c r="B36" s="41" t="s">
        <v>409</v>
      </c>
      <c r="C36" s="42"/>
      <c r="D36" s="42"/>
      <c r="E36" s="42"/>
      <c r="F36" s="37"/>
      <c r="G36" s="37"/>
      <c r="H36" s="37"/>
    </row>
    <row r="37" spans="1:8" ht="29.25" customHeight="1">
      <c r="A37" s="40" t="s">
        <v>410</v>
      </c>
      <c r="B37" s="41" t="s">
        <v>411</v>
      </c>
      <c r="C37" s="42"/>
      <c r="D37" s="42"/>
      <c r="E37" s="42"/>
      <c r="F37" s="37"/>
      <c r="G37" s="37"/>
      <c r="H37" s="37"/>
    </row>
    <row r="38" spans="1:8" ht="29.25" customHeight="1">
      <c r="A38" s="40" t="s">
        <v>412</v>
      </c>
      <c r="B38" s="41" t="s">
        <v>413</v>
      </c>
      <c r="C38" s="42"/>
      <c r="D38" s="42"/>
      <c r="E38" s="42"/>
      <c r="F38" s="37"/>
      <c r="G38" s="37"/>
      <c r="H38" s="37"/>
    </row>
    <row r="39" spans="1:8" ht="29.25" customHeight="1">
      <c r="A39" s="40" t="s">
        <v>414</v>
      </c>
      <c r="B39" s="41" t="s">
        <v>415</v>
      </c>
      <c r="C39" s="42"/>
      <c r="D39" s="42"/>
      <c r="E39" s="42"/>
      <c r="F39" s="37"/>
      <c r="G39" s="37"/>
      <c r="H39" s="37"/>
    </row>
    <row r="40" spans="1:8" ht="29.25" customHeight="1">
      <c r="A40" s="40" t="s">
        <v>416</v>
      </c>
      <c r="B40" s="41" t="s">
        <v>417</v>
      </c>
      <c r="C40" s="42"/>
      <c r="D40" s="42"/>
      <c r="E40" s="42"/>
      <c r="F40" s="37"/>
      <c r="G40" s="37"/>
      <c r="H40" s="37"/>
    </row>
    <row r="41" spans="1:8" ht="29.25" customHeight="1">
      <c r="A41" s="40" t="s">
        <v>418</v>
      </c>
      <c r="B41" s="41" t="s">
        <v>419</v>
      </c>
      <c r="C41" s="42"/>
      <c r="D41" s="42"/>
      <c r="E41" s="42"/>
      <c r="F41" s="37"/>
      <c r="G41" s="37"/>
      <c r="H41" s="37"/>
    </row>
    <row r="42" spans="1:8" ht="29.25" customHeight="1">
      <c r="A42" s="39" t="s">
        <v>420</v>
      </c>
      <c r="B42" s="39" t="s">
        <v>332</v>
      </c>
      <c r="C42" s="44">
        <v>42.928301000000005</v>
      </c>
      <c r="D42" s="44">
        <v>42.928301000000005</v>
      </c>
      <c r="E42" s="36"/>
      <c r="F42" s="37"/>
      <c r="G42" s="37"/>
      <c r="H42" s="37"/>
    </row>
    <row r="43" spans="1:8" ht="29.25" customHeight="1">
      <c r="A43" s="41" t="s">
        <v>421</v>
      </c>
      <c r="B43" s="41" t="s">
        <v>422</v>
      </c>
      <c r="C43" s="43">
        <f>SUM(C44:C47)</f>
        <v>42.928301000000005</v>
      </c>
      <c r="D43" s="43">
        <f>SUM(D44:D47)</f>
        <v>42.928301000000005</v>
      </c>
      <c r="E43" s="42"/>
      <c r="F43" s="37"/>
      <c r="G43" s="37"/>
      <c r="H43" s="37"/>
    </row>
    <row r="44" spans="1:8" ht="29.25" customHeight="1">
      <c r="A44" s="41" t="s">
        <v>423</v>
      </c>
      <c r="B44" s="41" t="s">
        <v>424</v>
      </c>
      <c r="C44" s="42"/>
      <c r="D44" s="42"/>
      <c r="E44" s="42"/>
      <c r="F44" s="37"/>
      <c r="G44" s="37"/>
      <c r="H44" s="37"/>
    </row>
    <row r="45" spans="1:8" ht="29.25" customHeight="1">
      <c r="A45" s="41" t="s">
        <v>425</v>
      </c>
      <c r="B45" s="41" t="s">
        <v>426</v>
      </c>
      <c r="C45" s="43">
        <v>35.328301</v>
      </c>
      <c r="D45" s="43">
        <v>35.328301</v>
      </c>
      <c r="E45" s="42"/>
      <c r="F45" s="37"/>
      <c r="G45" s="37"/>
      <c r="H45" s="37"/>
    </row>
    <row r="46" spans="1:8" ht="29.25" customHeight="1">
      <c r="A46" s="41" t="s">
        <v>427</v>
      </c>
      <c r="B46" s="41" t="s">
        <v>428</v>
      </c>
      <c r="C46" s="42"/>
      <c r="D46" s="42"/>
      <c r="E46" s="42"/>
      <c r="F46" s="37"/>
      <c r="G46" s="37"/>
      <c r="H46" s="37"/>
    </row>
    <row r="47" spans="1:8" ht="29.25" customHeight="1">
      <c r="A47" s="40" t="s">
        <v>429</v>
      </c>
      <c r="B47" s="41" t="s">
        <v>430</v>
      </c>
      <c r="C47" s="46">
        <v>7.6</v>
      </c>
      <c r="D47" s="46">
        <v>7.6</v>
      </c>
      <c r="E47" s="42"/>
      <c r="F47" s="37"/>
      <c r="G47" s="37"/>
      <c r="H47" s="37"/>
    </row>
    <row r="48" spans="1:8" ht="29.25" customHeight="1">
      <c r="A48" s="40" t="s">
        <v>431</v>
      </c>
      <c r="B48" s="41" t="s">
        <v>432</v>
      </c>
      <c r="C48" s="42"/>
      <c r="D48" s="42"/>
      <c r="E48" s="42"/>
      <c r="F48" s="37"/>
      <c r="G48" s="37"/>
      <c r="H48" s="37"/>
    </row>
    <row r="49" spans="1:8" ht="29.25" customHeight="1">
      <c r="A49" s="40" t="s">
        <v>433</v>
      </c>
      <c r="B49" s="41" t="s">
        <v>434</v>
      </c>
      <c r="C49" s="42"/>
      <c r="D49" s="42"/>
      <c r="E49" s="42"/>
      <c r="F49" s="37"/>
      <c r="G49" s="37"/>
      <c r="H49" s="37"/>
    </row>
    <row r="50" spans="1:8" ht="29.25" customHeight="1">
      <c r="A50" s="39" t="s">
        <v>435</v>
      </c>
      <c r="B50" s="39" t="s">
        <v>337</v>
      </c>
      <c r="C50" s="44">
        <v>33.327071999999994</v>
      </c>
      <c r="D50" s="44">
        <v>33.327071999999994</v>
      </c>
      <c r="E50" s="36"/>
      <c r="F50" s="37"/>
      <c r="G50" s="37"/>
      <c r="H50" s="37"/>
    </row>
    <row r="51" spans="1:8" ht="29.25" customHeight="1">
      <c r="A51" s="41" t="s">
        <v>436</v>
      </c>
      <c r="B51" s="41" t="s">
        <v>437</v>
      </c>
      <c r="C51" s="43">
        <v>33.327071999999994</v>
      </c>
      <c r="D51" s="43">
        <v>33.327071999999994</v>
      </c>
      <c r="E51" s="42"/>
      <c r="F51" s="37"/>
      <c r="G51" s="37"/>
      <c r="H51" s="37"/>
    </row>
    <row r="52" spans="1:8" ht="29.25" customHeight="1">
      <c r="A52" s="41" t="s">
        <v>438</v>
      </c>
      <c r="B52" s="41" t="s">
        <v>439</v>
      </c>
      <c r="C52" s="43">
        <v>33.327071999999994</v>
      </c>
      <c r="D52" s="43">
        <v>33.327071999999994</v>
      </c>
      <c r="E52" s="42"/>
      <c r="F52" s="37"/>
      <c r="G52" s="37"/>
      <c r="H52" s="37"/>
    </row>
    <row r="53" spans="1:8" s="22" customFormat="1" ht="29.25" customHeight="1">
      <c r="A53" s="47" t="s">
        <v>590</v>
      </c>
      <c r="B53" s="48" t="s">
        <v>340</v>
      </c>
      <c r="C53" s="49">
        <f>D53+E53</f>
        <v>0</v>
      </c>
      <c r="D53" s="49"/>
      <c r="E53" s="49"/>
      <c r="F53" s="37"/>
      <c r="G53" s="37"/>
      <c r="H53" s="37"/>
    </row>
    <row r="54" spans="1:8" ht="29.25" customHeight="1">
      <c r="A54" s="50" t="s">
        <v>591</v>
      </c>
      <c r="B54" s="51" t="s">
        <v>592</v>
      </c>
      <c r="C54" s="52">
        <f>D54+E54</f>
        <v>0</v>
      </c>
      <c r="D54" s="52"/>
      <c r="E54" s="52"/>
      <c r="F54" s="37"/>
      <c r="G54" s="37"/>
      <c r="H54" s="37"/>
    </row>
    <row r="55" spans="1:8" ht="29.25" customHeight="1">
      <c r="A55" s="50" t="s">
        <v>593</v>
      </c>
      <c r="B55" s="51" t="s">
        <v>594</v>
      </c>
      <c r="C55" s="52">
        <f>D55+E55</f>
        <v>0</v>
      </c>
      <c r="D55" s="52"/>
      <c r="E55" s="52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2022-09-07T04:00:27Z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