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校级干部公示表" sheetId="6" r:id="rId1"/>
    <sheet name="正高级公示" sheetId="7" r:id="rId2"/>
    <sheet name="学区督学公示" sheetId="8" r:id="rId3"/>
  </sheets>
  <calcPr calcId="144525"/>
</workbook>
</file>

<file path=xl/sharedStrings.xml><?xml version="1.0" encoding="utf-8"?>
<sst xmlns="http://schemas.openxmlformats.org/spreadsheetml/2006/main" count="224" uniqueCount="91">
  <si>
    <t>2023年校级干部职称申报得分统计公示表</t>
  </si>
  <si>
    <t>序号</t>
  </si>
  <si>
    <t>姓名</t>
  </si>
  <si>
    <t>工作年限</t>
  </si>
  <si>
    <t>现聘职务</t>
  </si>
  <si>
    <t>干部任职</t>
  </si>
  <si>
    <t>工作量</t>
  </si>
  <si>
    <t>履职绩效</t>
  </si>
  <si>
    <t>教学水平</t>
  </si>
  <si>
    <t>技能竞赛</t>
  </si>
  <si>
    <t>现场赛课</t>
  </si>
  <si>
    <t>教科研</t>
  </si>
  <si>
    <t>教学水平四项总分</t>
  </si>
  <si>
    <t>教学水平折算后得分</t>
  </si>
  <si>
    <t>表彰激励</t>
  </si>
  <si>
    <t>组织测评</t>
  </si>
  <si>
    <t>总计</t>
  </si>
  <si>
    <t>推荐情况</t>
  </si>
  <si>
    <t>职称</t>
  </si>
  <si>
    <t>得分</t>
  </si>
  <si>
    <t>折算后得分</t>
  </si>
  <si>
    <t>陶学明</t>
  </si>
  <si>
    <t>拟推荐</t>
  </si>
  <si>
    <t>高级</t>
  </si>
  <si>
    <t>黄均强</t>
  </si>
  <si>
    <t>胡程越</t>
  </si>
  <si>
    <t>刘谦</t>
  </si>
  <si>
    <t>梁龙樱</t>
  </si>
  <si>
    <t>赵明斌</t>
  </si>
  <si>
    <t>王永彬</t>
  </si>
  <si>
    <t>邵利华</t>
  </si>
  <si>
    <t>封尊明</t>
  </si>
  <si>
    <t>李春</t>
  </si>
  <si>
    <t>张继词</t>
  </si>
  <si>
    <t>张茂森</t>
  </si>
  <si>
    <t>傅国强</t>
  </si>
  <si>
    <t>李尚华</t>
  </si>
  <si>
    <t>刘赟</t>
  </si>
  <si>
    <t>刘星平</t>
  </si>
  <si>
    <t>罗晓炜</t>
  </si>
  <si>
    <t>敖猛</t>
  </si>
  <si>
    <t>张天伟</t>
  </si>
  <si>
    <t>杨森琴</t>
  </si>
  <si>
    <t>肖娅</t>
  </si>
  <si>
    <t>程国元</t>
  </si>
  <si>
    <t>杨太军</t>
  </si>
  <si>
    <t>杨冬</t>
  </si>
  <si>
    <t>胡琳</t>
  </si>
  <si>
    <t>扈晓勇</t>
  </si>
  <si>
    <t>吴廷碧</t>
  </si>
  <si>
    <t>李鹏</t>
  </si>
  <si>
    <t>杨永强</t>
  </si>
  <si>
    <t>王小雨</t>
  </si>
  <si>
    <t>陆安礼</t>
  </si>
  <si>
    <t>李莉</t>
  </si>
  <si>
    <t>周泽远</t>
  </si>
  <si>
    <t>罗春桥</t>
  </si>
  <si>
    <t>张雪霜</t>
  </si>
  <si>
    <t>吴敏</t>
  </si>
  <si>
    <t>曾七零</t>
  </si>
  <si>
    <t>黄敏</t>
  </si>
  <si>
    <t>张莹梅</t>
  </si>
  <si>
    <t>中级</t>
  </si>
  <si>
    <t>2023年正高级职称评审得分统计公示表</t>
  </si>
  <si>
    <t>技能大赛</t>
  </si>
  <si>
    <t>赛课</t>
  </si>
  <si>
    <t>科研</t>
  </si>
  <si>
    <t>表彰得分</t>
  </si>
  <si>
    <t>合计</t>
  </si>
  <si>
    <t>备注</t>
  </si>
  <si>
    <t>折算得分</t>
  </si>
  <si>
    <t>合计得分</t>
  </si>
  <si>
    <t>四项合计得分</t>
  </si>
  <si>
    <t>郑加焱</t>
  </si>
  <si>
    <t>干部</t>
  </si>
  <si>
    <t>刘忠伟</t>
  </si>
  <si>
    <t>杨罡</t>
  </si>
  <si>
    <t>李华凤</t>
  </si>
  <si>
    <t>蔡长发</t>
  </si>
  <si>
    <t>教师</t>
  </si>
  <si>
    <t>王泽安</t>
  </si>
  <si>
    <t>吕家梅</t>
  </si>
  <si>
    <t>邓永强</t>
  </si>
  <si>
    <t>霍永强</t>
  </si>
  <si>
    <t>2023年学区人员和督学高级职称评审得分统计公示表</t>
  </si>
  <si>
    <t>教学水平等级</t>
  </si>
  <si>
    <t>组织测评评分</t>
  </si>
  <si>
    <t>小计得分</t>
  </si>
  <si>
    <t>四项折算后得分</t>
  </si>
  <si>
    <t>徐荣开</t>
  </si>
  <si>
    <t>李开彬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</si>
</sst>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方正黑体_GBK"/>
      <charset val="134"/>
    </font>
    <font>
      <sz val="14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1" fillId="0" borderId="2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0" fillId="0" borderId="2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3"/>
  <sheetViews>
    <sheetView tabSelected="1" workbookViewId="0">
      <selection activeCell="Y14" sqref="Y14"/>
    </sheetView>
  </sheetViews>
  <sheetFormatPr defaultColWidth="9" defaultRowHeight="13.5"/>
  <cols>
    <col min="1" max="1" width="4.875" customWidth="1"/>
    <col min="2" max="2" width="7.375" customWidth="1"/>
    <col min="3" max="3" width="4.5" customWidth="1"/>
    <col min="4" max="4" width="7.125" style="2" customWidth="1"/>
    <col min="5" max="5" width="5.125" customWidth="1"/>
    <col min="6" max="6" width="6.625" style="2" customWidth="1"/>
    <col min="7" max="7" width="6.75" customWidth="1"/>
    <col min="8" max="8" width="7.125" style="2" customWidth="1"/>
    <col min="9" max="9" width="5.625" customWidth="1"/>
    <col min="10" max="10" width="7.25" style="2" customWidth="1"/>
    <col min="11" max="11" width="5.75" style="3" customWidth="1"/>
    <col min="12" max="12" width="5.125" customWidth="1"/>
    <col min="13" max="13" width="4.375" customWidth="1"/>
    <col min="14" max="14" width="6" customWidth="1"/>
    <col min="15" max="15" width="5.625" customWidth="1"/>
    <col min="16" max="16" width="7.125" customWidth="1"/>
    <col min="17" max="17" width="7.625" style="2" customWidth="1"/>
    <col min="18" max="18" width="4.125" customWidth="1"/>
    <col min="19" max="19" width="7.625" style="2" customWidth="1"/>
    <col min="20" max="20" width="6.25" customWidth="1"/>
    <col min="21" max="21" width="6.875" customWidth="1"/>
    <col min="22" max="22" width="6.125" customWidth="1"/>
    <col min="23" max="23" width="6.125" style="4" customWidth="1"/>
  </cols>
  <sheetData>
    <row r="1" ht="24" customHeight="1" spans="1:2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3" ht="36" customHeight="1" spans="1:23">
      <c r="A3" s="27" t="s">
        <v>1</v>
      </c>
      <c r="B3" s="27" t="s">
        <v>2</v>
      </c>
      <c r="C3" s="28" t="s">
        <v>3</v>
      </c>
      <c r="D3" s="29" t="s">
        <v>3</v>
      </c>
      <c r="E3" s="30" t="s">
        <v>4</v>
      </c>
      <c r="F3" s="31" t="s">
        <v>4</v>
      </c>
      <c r="G3" s="30" t="s">
        <v>5</v>
      </c>
      <c r="H3" s="29" t="s">
        <v>5</v>
      </c>
      <c r="I3" s="28" t="s">
        <v>6</v>
      </c>
      <c r="J3" s="29" t="s">
        <v>6</v>
      </c>
      <c r="K3" s="29" t="s">
        <v>7</v>
      </c>
      <c r="L3" s="28" t="s">
        <v>8</v>
      </c>
      <c r="M3" s="35" t="s">
        <v>9</v>
      </c>
      <c r="N3" s="36" t="s">
        <v>10</v>
      </c>
      <c r="O3" s="36" t="s">
        <v>11</v>
      </c>
      <c r="P3" s="37" t="s">
        <v>12</v>
      </c>
      <c r="Q3" s="41" t="s">
        <v>13</v>
      </c>
      <c r="R3" s="35" t="s">
        <v>14</v>
      </c>
      <c r="S3" s="42"/>
      <c r="T3" s="8" t="s">
        <v>15</v>
      </c>
      <c r="U3" s="25" t="s">
        <v>16</v>
      </c>
      <c r="V3" s="23" t="s">
        <v>17</v>
      </c>
      <c r="W3" s="12" t="s">
        <v>18</v>
      </c>
    </row>
    <row r="4" ht="30" customHeight="1" spans="1:23">
      <c r="A4" s="32"/>
      <c r="B4" s="32"/>
      <c r="C4" s="33" t="s">
        <v>19</v>
      </c>
      <c r="D4" s="9" t="s">
        <v>20</v>
      </c>
      <c r="E4" s="33" t="s">
        <v>19</v>
      </c>
      <c r="F4" s="9" t="s">
        <v>20</v>
      </c>
      <c r="G4" s="33" t="s">
        <v>19</v>
      </c>
      <c r="H4" s="9" t="s">
        <v>20</v>
      </c>
      <c r="I4" s="38" t="s">
        <v>19</v>
      </c>
      <c r="J4" s="9" t="s">
        <v>20</v>
      </c>
      <c r="K4" s="10" t="s">
        <v>19</v>
      </c>
      <c r="L4" s="38" t="s">
        <v>19</v>
      </c>
      <c r="M4" s="38" t="s">
        <v>19</v>
      </c>
      <c r="N4" s="38" t="s">
        <v>19</v>
      </c>
      <c r="O4" s="38" t="s">
        <v>19</v>
      </c>
      <c r="P4" s="39"/>
      <c r="Q4" s="43"/>
      <c r="R4" s="38" t="s">
        <v>19</v>
      </c>
      <c r="S4" s="9" t="s">
        <v>20</v>
      </c>
      <c r="T4" s="8"/>
      <c r="U4" s="25"/>
      <c r="V4" s="24"/>
      <c r="W4" s="12"/>
    </row>
    <row r="5" ht="20" customHeight="1" spans="1:23">
      <c r="A5" s="12">
        <v>1</v>
      </c>
      <c r="B5" s="12" t="s">
        <v>21</v>
      </c>
      <c r="C5" s="12">
        <v>28</v>
      </c>
      <c r="D5" s="13">
        <f t="shared" ref="D5:D42" si="0">C5/34*10</f>
        <v>8.23529411764706</v>
      </c>
      <c r="E5" s="12">
        <v>7</v>
      </c>
      <c r="F5" s="13">
        <f t="shared" ref="F5:F42" si="1">E5/18*5</f>
        <v>1.94444444444444</v>
      </c>
      <c r="G5" s="12">
        <v>3</v>
      </c>
      <c r="H5" s="13">
        <f t="shared" ref="H5:H42" si="2">G5/14.4*5</f>
        <v>1.04166666666667</v>
      </c>
      <c r="I5" s="12">
        <v>5.8</v>
      </c>
      <c r="J5" s="13">
        <f t="shared" ref="J5:J42" si="3">I5/7*5</f>
        <v>4.14285714285714</v>
      </c>
      <c r="K5" s="14">
        <v>43</v>
      </c>
      <c r="L5" s="12">
        <v>3</v>
      </c>
      <c r="M5" s="12">
        <v>11</v>
      </c>
      <c r="N5" s="12">
        <v>14.4</v>
      </c>
      <c r="O5" s="12">
        <v>15.8</v>
      </c>
      <c r="P5" s="12">
        <f t="shared" ref="P5:P43" si="4">L5+M5+N5+O5</f>
        <v>44.2</v>
      </c>
      <c r="Q5" s="13">
        <f t="shared" ref="Q5:Q42" si="5">P5/44.6*10</f>
        <v>9.91031390134529</v>
      </c>
      <c r="R5" s="12">
        <v>8</v>
      </c>
      <c r="S5" s="13">
        <f t="shared" ref="S5:S42" si="6">R5/11*10</f>
        <v>7.27272727272727</v>
      </c>
      <c r="T5" s="12">
        <v>8.99</v>
      </c>
      <c r="U5" s="44">
        <f t="shared" ref="U5:U43" si="7">D5+F5+H5+J5+K5+Q5+S5+T5</f>
        <v>84.5373035456879</v>
      </c>
      <c r="V5" s="44" t="s">
        <v>22</v>
      </c>
      <c r="W5" s="12" t="s">
        <v>23</v>
      </c>
    </row>
    <row r="6" ht="20" customHeight="1" spans="1:23">
      <c r="A6" s="12">
        <v>2</v>
      </c>
      <c r="B6" s="12" t="s">
        <v>24</v>
      </c>
      <c r="C6" s="12">
        <v>29</v>
      </c>
      <c r="D6" s="13">
        <f t="shared" si="0"/>
        <v>8.52941176470588</v>
      </c>
      <c r="E6" s="12">
        <v>14</v>
      </c>
      <c r="F6" s="13">
        <f t="shared" si="1"/>
        <v>3.88888888888889</v>
      </c>
      <c r="G6" s="12">
        <v>3.2</v>
      </c>
      <c r="H6" s="13">
        <f t="shared" si="2"/>
        <v>1.11111111111111</v>
      </c>
      <c r="I6" s="12">
        <v>6.2</v>
      </c>
      <c r="J6" s="13">
        <f t="shared" si="3"/>
        <v>4.42857142857143</v>
      </c>
      <c r="K6" s="14">
        <v>43.2</v>
      </c>
      <c r="L6" s="12">
        <v>2</v>
      </c>
      <c r="M6" s="12">
        <v>3</v>
      </c>
      <c r="N6" s="12">
        <v>10.2</v>
      </c>
      <c r="O6" s="12">
        <v>13.7</v>
      </c>
      <c r="P6" s="12">
        <f t="shared" si="4"/>
        <v>28.9</v>
      </c>
      <c r="Q6" s="13">
        <f t="shared" si="5"/>
        <v>6.47982062780269</v>
      </c>
      <c r="R6" s="12">
        <v>9</v>
      </c>
      <c r="S6" s="13">
        <f t="shared" si="6"/>
        <v>8.18181818181818</v>
      </c>
      <c r="T6" s="12">
        <v>8.45</v>
      </c>
      <c r="U6" s="44">
        <f t="shared" si="7"/>
        <v>84.2696220028982</v>
      </c>
      <c r="V6" s="44" t="s">
        <v>22</v>
      </c>
      <c r="W6" s="12" t="s">
        <v>23</v>
      </c>
    </row>
    <row r="7" ht="20" customHeight="1" spans="1:23">
      <c r="A7" s="12">
        <v>3</v>
      </c>
      <c r="B7" s="12" t="s">
        <v>25</v>
      </c>
      <c r="C7" s="12">
        <v>28</v>
      </c>
      <c r="D7" s="13">
        <f t="shared" si="0"/>
        <v>8.23529411764706</v>
      </c>
      <c r="E7" s="12">
        <v>11</v>
      </c>
      <c r="F7" s="13">
        <f t="shared" si="1"/>
        <v>3.05555555555556</v>
      </c>
      <c r="G7" s="12">
        <v>11</v>
      </c>
      <c r="H7" s="13">
        <f t="shared" si="2"/>
        <v>3.81944444444444</v>
      </c>
      <c r="I7" s="12">
        <v>5.8</v>
      </c>
      <c r="J7" s="13">
        <f t="shared" si="3"/>
        <v>4.14285714285714</v>
      </c>
      <c r="K7" s="14">
        <v>40</v>
      </c>
      <c r="L7" s="12">
        <v>1</v>
      </c>
      <c r="M7" s="12">
        <v>6</v>
      </c>
      <c r="N7" s="12">
        <v>3.2</v>
      </c>
      <c r="O7" s="12">
        <v>11.3</v>
      </c>
      <c r="P7" s="12">
        <f t="shared" si="4"/>
        <v>21.5</v>
      </c>
      <c r="Q7" s="13">
        <f t="shared" si="5"/>
        <v>4.82062780269058</v>
      </c>
      <c r="R7" s="12">
        <v>11</v>
      </c>
      <c r="S7" s="13">
        <f t="shared" si="6"/>
        <v>10</v>
      </c>
      <c r="T7" s="12">
        <v>8.84</v>
      </c>
      <c r="U7" s="44">
        <f t="shared" si="7"/>
        <v>82.9137790631948</v>
      </c>
      <c r="V7" s="44" t="s">
        <v>22</v>
      </c>
      <c r="W7" s="12" t="s">
        <v>23</v>
      </c>
    </row>
    <row r="8" ht="20" customHeight="1" spans="1:23">
      <c r="A8" s="12">
        <v>4</v>
      </c>
      <c r="B8" s="12" t="s">
        <v>26</v>
      </c>
      <c r="C8" s="12">
        <v>26</v>
      </c>
      <c r="D8" s="13">
        <f t="shared" si="0"/>
        <v>7.64705882352941</v>
      </c>
      <c r="E8" s="12">
        <v>5</v>
      </c>
      <c r="F8" s="13">
        <f t="shared" si="1"/>
        <v>1.38888888888889</v>
      </c>
      <c r="G8" s="12">
        <v>6</v>
      </c>
      <c r="H8" s="13">
        <f t="shared" si="2"/>
        <v>2.08333333333333</v>
      </c>
      <c r="I8" s="12">
        <v>6.8</v>
      </c>
      <c r="J8" s="13">
        <f t="shared" si="3"/>
        <v>4.85714285714286</v>
      </c>
      <c r="K8" s="14">
        <v>40.9</v>
      </c>
      <c r="L8" s="12">
        <v>3</v>
      </c>
      <c r="M8" s="12"/>
      <c r="N8" s="12"/>
      <c r="O8" s="12">
        <v>26.4</v>
      </c>
      <c r="P8" s="12">
        <f t="shared" si="4"/>
        <v>29.4</v>
      </c>
      <c r="Q8" s="13">
        <f t="shared" si="5"/>
        <v>6.59192825112108</v>
      </c>
      <c r="R8" s="12">
        <v>8</v>
      </c>
      <c r="S8" s="13">
        <f t="shared" si="6"/>
        <v>7.27272727272727</v>
      </c>
      <c r="T8" s="12">
        <v>9.35</v>
      </c>
      <c r="U8" s="44">
        <f t="shared" si="7"/>
        <v>80.0910794267428</v>
      </c>
      <c r="V8" s="44" t="s">
        <v>22</v>
      </c>
      <c r="W8" s="12" t="s">
        <v>23</v>
      </c>
    </row>
    <row r="9" ht="20" customHeight="1" spans="1:23">
      <c r="A9" s="12">
        <v>5</v>
      </c>
      <c r="B9" s="12" t="s">
        <v>27</v>
      </c>
      <c r="C9" s="12">
        <v>25</v>
      </c>
      <c r="D9" s="13">
        <f t="shared" si="0"/>
        <v>7.35294117647059</v>
      </c>
      <c r="E9" s="12">
        <v>7</v>
      </c>
      <c r="F9" s="13">
        <f t="shared" si="1"/>
        <v>1.94444444444444</v>
      </c>
      <c r="G9" s="12">
        <v>5.6</v>
      </c>
      <c r="H9" s="13">
        <f t="shared" si="2"/>
        <v>1.94444444444444</v>
      </c>
      <c r="I9" s="12">
        <v>5.4</v>
      </c>
      <c r="J9" s="13">
        <f t="shared" si="3"/>
        <v>3.85714285714286</v>
      </c>
      <c r="K9" s="14">
        <v>43</v>
      </c>
      <c r="L9" s="12">
        <v>2</v>
      </c>
      <c r="M9" s="12">
        <v>8</v>
      </c>
      <c r="N9" s="12">
        <v>6</v>
      </c>
      <c r="O9" s="12">
        <v>28.6</v>
      </c>
      <c r="P9" s="12">
        <f t="shared" si="4"/>
        <v>44.6</v>
      </c>
      <c r="Q9" s="13">
        <f t="shared" si="5"/>
        <v>10</v>
      </c>
      <c r="R9" s="12">
        <v>3</v>
      </c>
      <c r="S9" s="13">
        <f t="shared" si="6"/>
        <v>2.72727272727273</v>
      </c>
      <c r="T9" s="12">
        <v>8.44</v>
      </c>
      <c r="U9" s="44">
        <f t="shared" si="7"/>
        <v>79.2662456497751</v>
      </c>
      <c r="V9" s="44" t="s">
        <v>22</v>
      </c>
      <c r="W9" s="12" t="s">
        <v>23</v>
      </c>
    </row>
    <row r="10" ht="20" customHeight="1" spans="1:23">
      <c r="A10" s="12">
        <v>6</v>
      </c>
      <c r="B10" s="12" t="s">
        <v>28</v>
      </c>
      <c r="C10" s="12">
        <v>30</v>
      </c>
      <c r="D10" s="13">
        <f t="shared" si="0"/>
        <v>8.82352941176471</v>
      </c>
      <c r="E10" s="12">
        <v>16</v>
      </c>
      <c r="F10" s="13">
        <f t="shared" si="1"/>
        <v>4.44444444444444</v>
      </c>
      <c r="G10" s="12">
        <v>10.2</v>
      </c>
      <c r="H10" s="13">
        <f t="shared" si="2"/>
        <v>3.54166666666667</v>
      </c>
      <c r="I10" s="12">
        <v>6</v>
      </c>
      <c r="J10" s="13">
        <f t="shared" si="3"/>
        <v>4.28571428571429</v>
      </c>
      <c r="K10" s="14">
        <v>41.1</v>
      </c>
      <c r="L10" s="12">
        <v>1</v>
      </c>
      <c r="M10" s="12">
        <v>2</v>
      </c>
      <c r="N10" s="12"/>
      <c r="O10" s="12">
        <v>9.7</v>
      </c>
      <c r="P10" s="12">
        <f t="shared" si="4"/>
        <v>12.7</v>
      </c>
      <c r="Q10" s="13">
        <f t="shared" si="5"/>
        <v>2.847533632287</v>
      </c>
      <c r="R10" s="12">
        <v>6</v>
      </c>
      <c r="S10" s="13">
        <f t="shared" si="6"/>
        <v>5.45454545454545</v>
      </c>
      <c r="T10" s="12">
        <v>8.39</v>
      </c>
      <c r="U10" s="44">
        <f t="shared" si="7"/>
        <v>78.8874338954225</v>
      </c>
      <c r="V10" s="44" t="s">
        <v>22</v>
      </c>
      <c r="W10" s="12" t="s">
        <v>23</v>
      </c>
    </row>
    <row r="11" ht="20" customHeight="1" spans="1:23">
      <c r="A11" s="12">
        <v>7</v>
      </c>
      <c r="B11" s="12" t="s">
        <v>29</v>
      </c>
      <c r="C11" s="12">
        <v>29</v>
      </c>
      <c r="D11" s="13">
        <f t="shared" si="0"/>
        <v>8.52941176470588</v>
      </c>
      <c r="E11" s="12">
        <v>18</v>
      </c>
      <c r="F11" s="13">
        <f t="shared" si="1"/>
        <v>5</v>
      </c>
      <c r="G11" s="12">
        <v>14.4</v>
      </c>
      <c r="H11" s="13">
        <f t="shared" si="2"/>
        <v>5</v>
      </c>
      <c r="I11" s="12">
        <v>7</v>
      </c>
      <c r="J11" s="13">
        <f t="shared" si="3"/>
        <v>5</v>
      </c>
      <c r="K11" s="14">
        <v>41.6</v>
      </c>
      <c r="L11" s="12">
        <v>1</v>
      </c>
      <c r="M11" s="12"/>
      <c r="N11" s="12"/>
      <c r="O11" s="12">
        <v>2</v>
      </c>
      <c r="P11" s="12">
        <f t="shared" si="4"/>
        <v>3</v>
      </c>
      <c r="Q11" s="13">
        <f t="shared" si="5"/>
        <v>0.672645739910314</v>
      </c>
      <c r="R11" s="12">
        <v>5</v>
      </c>
      <c r="S11" s="13">
        <f t="shared" si="6"/>
        <v>4.54545454545454</v>
      </c>
      <c r="T11" s="12">
        <v>8.19</v>
      </c>
      <c r="U11" s="44">
        <f t="shared" si="7"/>
        <v>78.5375120500707</v>
      </c>
      <c r="V11" s="44"/>
      <c r="W11" s="12" t="s">
        <v>23</v>
      </c>
    </row>
    <row r="12" ht="20" customHeight="1" spans="1:23">
      <c r="A12" s="12">
        <v>8</v>
      </c>
      <c r="B12" s="12" t="s">
        <v>30</v>
      </c>
      <c r="C12" s="12">
        <v>24</v>
      </c>
      <c r="D12" s="13">
        <f t="shared" si="0"/>
        <v>7.05882352941177</v>
      </c>
      <c r="E12" s="12">
        <v>7</v>
      </c>
      <c r="F12" s="13">
        <f t="shared" si="1"/>
        <v>1.94444444444444</v>
      </c>
      <c r="G12" s="12">
        <v>6.31</v>
      </c>
      <c r="H12" s="13">
        <f t="shared" si="2"/>
        <v>2.19097222222222</v>
      </c>
      <c r="I12" s="12">
        <v>5.4</v>
      </c>
      <c r="J12" s="13">
        <f t="shared" si="3"/>
        <v>3.85714285714286</v>
      </c>
      <c r="K12" s="14">
        <v>42.1</v>
      </c>
      <c r="L12" s="12">
        <v>3</v>
      </c>
      <c r="M12" s="12">
        <v>10</v>
      </c>
      <c r="N12" s="12"/>
      <c r="O12" s="12">
        <v>7.7</v>
      </c>
      <c r="P12" s="12">
        <f t="shared" si="4"/>
        <v>20.7</v>
      </c>
      <c r="Q12" s="13">
        <f t="shared" si="5"/>
        <v>4.64125560538117</v>
      </c>
      <c r="R12" s="12">
        <v>6</v>
      </c>
      <c r="S12" s="13">
        <f t="shared" si="6"/>
        <v>5.45454545454545</v>
      </c>
      <c r="T12" s="12">
        <v>9.03</v>
      </c>
      <c r="U12" s="44">
        <f t="shared" si="7"/>
        <v>76.2771841131479</v>
      </c>
      <c r="V12" s="44"/>
      <c r="W12" s="12" t="s">
        <v>23</v>
      </c>
    </row>
    <row r="13" ht="20" customHeight="1" spans="1:23">
      <c r="A13" s="12">
        <v>9</v>
      </c>
      <c r="B13" s="12" t="s">
        <v>31</v>
      </c>
      <c r="C13" s="12">
        <v>27</v>
      </c>
      <c r="D13" s="13">
        <f t="shared" si="0"/>
        <v>7.94117647058823</v>
      </c>
      <c r="E13" s="12">
        <v>9</v>
      </c>
      <c r="F13" s="13">
        <f t="shared" si="1"/>
        <v>2.5</v>
      </c>
      <c r="G13" s="12">
        <v>9.02</v>
      </c>
      <c r="H13" s="13">
        <f t="shared" si="2"/>
        <v>3.13194444444444</v>
      </c>
      <c r="I13" s="12">
        <v>6.1</v>
      </c>
      <c r="J13" s="13">
        <f t="shared" si="3"/>
        <v>4.35714285714286</v>
      </c>
      <c r="K13" s="14">
        <v>42.7</v>
      </c>
      <c r="L13" s="12">
        <v>1</v>
      </c>
      <c r="M13" s="12">
        <v>2</v>
      </c>
      <c r="N13" s="12"/>
      <c r="O13" s="12">
        <v>4.7</v>
      </c>
      <c r="P13" s="12">
        <f t="shared" si="4"/>
        <v>7.7</v>
      </c>
      <c r="Q13" s="13">
        <f t="shared" si="5"/>
        <v>1.72645739910314</v>
      </c>
      <c r="R13" s="12">
        <v>6</v>
      </c>
      <c r="S13" s="13">
        <f t="shared" si="6"/>
        <v>5.45454545454545</v>
      </c>
      <c r="T13" s="12">
        <v>8.4</v>
      </c>
      <c r="U13" s="44">
        <f t="shared" si="7"/>
        <v>76.2112666258241</v>
      </c>
      <c r="V13" s="44"/>
      <c r="W13" s="12" t="s">
        <v>23</v>
      </c>
    </row>
    <row r="14" ht="20" customHeight="1" spans="1:23">
      <c r="A14" s="12">
        <v>10</v>
      </c>
      <c r="B14" s="12" t="s">
        <v>32</v>
      </c>
      <c r="C14" s="12">
        <v>29</v>
      </c>
      <c r="D14" s="13">
        <f t="shared" si="0"/>
        <v>8.52941176470588</v>
      </c>
      <c r="E14" s="12">
        <v>14</v>
      </c>
      <c r="F14" s="13">
        <f t="shared" si="1"/>
        <v>3.88888888888889</v>
      </c>
      <c r="G14" s="12">
        <v>11.2</v>
      </c>
      <c r="H14" s="13">
        <f t="shared" si="2"/>
        <v>3.88888888888889</v>
      </c>
      <c r="I14" s="12">
        <v>6</v>
      </c>
      <c r="J14" s="13">
        <f t="shared" si="3"/>
        <v>4.28571428571429</v>
      </c>
      <c r="K14" s="14">
        <v>41</v>
      </c>
      <c r="L14" s="12">
        <v>1</v>
      </c>
      <c r="M14" s="12"/>
      <c r="N14" s="12"/>
      <c r="O14" s="12">
        <v>2.5</v>
      </c>
      <c r="P14" s="12">
        <f t="shared" si="4"/>
        <v>3.5</v>
      </c>
      <c r="Q14" s="13">
        <f t="shared" si="5"/>
        <v>0.784753363228699</v>
      </c>
      <c r="R14" s="12">
        <v>6</v>
      </c>
      <c r="S14" s="13">
        <f t="shared" si="6"/>
        <v>5.45454545454545</v>
      </c>
      <c r="T14" s="12">
        <v>8.15</v>
      </c>
      <c r="U14" s="44">
        <f t="shared" si="7"/>
        <v>75.9822026459721</v>
      </c>
      <c r="V14" s="44"/>
      <c r="W14" s="12" t="s">
        <v>23</v>
      </c>
    </row>
    <row r="15" ht="20" customHeight="1" spans="1:23">
      <c r="A15" s="12">
        <v>11</v>
      </c>
      <c r="B15" s="12" t="s">
        <v>33</v>
      </c>
      <c r="C15" s="12">
        <v>28</v>
      </c>
      <c r="D15" s="13">
        <f t="shared" si="0"/>
        <v>8.23529411764706</v>
      </c>
      <c r="E15" s="12">
        <v>13</v>
      </c>
      <c r="F15" s="13">
        <f t="shared" si="1"/>
        <v>3.61111111111111</v>
      </c>
      <c r="G15" s="12">
        <v>1.6</v>
      </c>
      <c r="H15" s="13">
        <f t="shared" si="2"/>
        <v>0.555555555555556</v>
      </c>
      <c r="I15" s="12">
        <v>6.2</v>
      </c>
      <c r="J15" s="13">
        <f t="shared" si="3"/>
        <v>4.42857142857143</v>
      </c>
      <c r="K15" s="14">
        <v>43</v>
      </c>
      <c r="L15" s="12">
        <v>2</v>
      </c>
      <c r="M15" s="12">
        <v>9</v>
      </c>
      <c r="N15" s="12">
        <v>3</v>
      </c>
      <c r="O15" s="12">
        <v>12.9</v>
      </c>
      <c r="P15" s="12">
        <f t="shared" si="4"/>
        <v>26.9</v>
      </c>
      <c r="Q15" s="13">
        <f t="shared" si="5"/>
        <v>6.03139013452915</v>
      </c>
      <c r="R15" s="12"/>
      <c r="S15" s="13">
        <f t="shared" si="6"/>
        <v>0</v>
      </c>
      <c r="T15" s="12">
        <v>8.54</v>
      </c>
      <c r="U15" s="44">
        <f t="shared" si="7"/>
        <v>74.4019223474143</v>
      </c>
      <c r="V15" s="44"/>
      <c r="W15" s="12" t="s">
        <v>23</v>
      </c>
    </row>
    <row r="16" ht="20" customHeight="1" spans="1:23">
      <c r="A16" s="12">
        <v>12</v>
      </c>
      <c r="B16" s="12" t="s">
        <v>34</v>
      </c>
      <c r="C16" s="12">
        <v>29</v>
      </c>
      <c r="D16" s="13">
        <f t="shared" si="0"/>
        <v>8.52941176470588</v>
      </c>
      <c r="E16" s="12">
        <v>7</v>
      </c>
      <c r="F16" s="13">
        <f t="shared" si="1"/>
        <v>1.94444444444444</v>
      </c>
      <c r="G16" s="12">
        <v>5.6</v>
      </c>
      <c r="H16" s="13">
        <f t="shared" si="2"/>
        <v>1.94444444444444</v>
      </c>
      <c r="I16" s="12">
        <v>5.8</v>
      </c>
      <c r="J16" s="13">
        <f t="shared" si="3"/>
        <v>4.14285714285714</v>
      </c>
      <c r="K16" s="14">
        <v>43.2</v>
      </c>
      <c r="L16" s="12">
        <v>1</v>
      </c>
      <c r="M16" s="12"/>
      <c r="N16" s="12"/>
      <c r="O16" s="12">
        <v>3.7</v>
      </c>
      <c r="P16" s="12">
        <f t="shared" si="4"/>
        <v>4.7</v>
      </c>
      <c r="Q16" s="13">
        <f t="shared" si="5"/>
        <v>1.05381165919283</v>
      </c>
      <c r="R16" s="12">
        <v>6</v>
      </c>
      <c r="S16" s="13">
        <f t="shared" si="6"/>
        <v>5.45454545454545</v>
      </c>
      <c r="T16" s="12">
        <v>8.13</v>
      </c>
      <c r="U16" s="44">
        <f t="shared" si="7"/>
        <v>74.3995149101902</v>
      </c>
      <c r="V16" s="44"/>
      <c r="W16" s="12" t="s">
        <v>23</v>
      </c>
    </row>
    <row r="17" ht="20" customHeight="1" spans="1:23">
      <c r="A17" s="12">
        <v>13</v>
      </c>
      <c r="B17" s="12" t="s">
        <v>35</v>
      </c>
      <c r="C17" s="12">
        <v>33</v>
      </c>
      <c r="D17" s="13">
        <f t="shared" si="0"/>
        <v>9.70588235294118</v>
      </c>
      <c r="E17" s="12">
        <v>13</v>
      </c>
      <c r="F17" s="13">
        <f t="shared" si="1"/>
        <v>3.61111111111111</v>
      </c>
      <c r="G17" s="12">
        <v>10.91</v>
      </c>
      <c r="H17" s="13">
        <f t="shared" si="2"/>
        <v>3.78819444444444</v>
      </c>
      <c r="I17" s="12">
        <v>5.8</v>
      </c>
      <c r="J17" s="13">
        <f t="shared" si="3"/>
        <v>4.14285714285714</v>
      </c>
      <c r="K17" s="14">
        <v>41</v>
      </c>
      <c r="L17" s="12">
        <v>1</v>
      </c>
      <c r="M17" s="12"/>
      <c r="N17" s="12"/>
      <c r="O17" s="12">
        <v>3.4</v>
      </c>
      <c r="P17" s="12">
        <f t="shared" si="4"/>
        <v>4.4</v>
      </c>
      <c r="Q17" s="13">
        <f t="shared" si="5"/>
        <v>0.986547085201794</v>
      </c>
      <c r="R17" s="12">
        <v>3</v>
      </c>
      <c r="S17" s="13">
        <f t="shared" si="6"/>
        <v>2.72727272727273</v>
      </c>
      <c r="T17" s="12">
        <v>8.33</v>
      </c>
      <c r="U17" s="44">
        <f t="shared" si="7"/>
        <v>74.2918648638284</v>
      </c>
      <c r="V17" s="44"/>
      <c r="W17" s="12" t="s">
        <v>23</v>
      </c>
    </row>
    <row r="18" ht="20" customHeight="1" spans="1:23">
      <c r="A18" s="12">
        <v>14</v>
      </c>
      <c r="B18" s="12" t="s">
        <v>36</v>
      </c>
      <c r="C18" s="12">
        <v>27</v>
      </c>
      <c r="D18" s="13">
        <f t="shared" si="0"/>
        <v>7.94117647058823</v>
      </c>
      <c r="E18" s="12">
        <v>14</v>
      </c>
      <c r="F18" s="13">
        <f t="shared" si="1"/>
        <v>3.88888888888889</v>
      </c>
      <c r="G18" s="12">
        <v>10.9</v>
      </c>
      <c r="H18" s="13">
        <f t="shared" si="2"/>
        <v>3.78472222222222</v>
      </c>
      <c r="I18" s="12">
        <v>5.8</v>
      </c>
      <c r="J18" s="13">
        <f t="shared" si="3"/>
        <v>4.14285714285714</v>
      </c>
      <c r="K18" s="14">
        <v>41.9</v>
      </c>
      <c r="L18" s="12">
        <v>1</v>
      </c>
      <c r="M18" s="12"/>
      <c r="N18" s="12"/>
      <c r="O18" s="12">
        <v>4.4</v>
      </c>
      <c r="P18" s="12">
        <f t="shared" si="4"/>
        <v>5.4</v>
      </c>
      <c r="Q18" s="13">
        <f t="shared" si="5"/>
        <v>1.21076233183856</v>
      </c>
      <c r="R18" s="12">
        <v>3</v>
      </c>
      <c r="S18" s="13">
        <f t="shared" si="6"/>
        <v>2.72727272727273</v>
      </c>
      <c r="T18" s="25">
        <v>8.3</v>
      </c>
      <c r="U18" s="44">
        <f t="shared" si="7"/>
        <v>73.8956797836678</v>
      </c>
      <c r="V18" s="44"/>
      <c r="W18" s="12" t="s">
        <v>23</v>
      </c>
    </row>
    <row r="19" ht="20" customHeight="1" spans="1:23">
      <c r="A19" s="12">
        <v>15</v>
      </c>
      <c r="B19" s="12" t="s">
        <v>37</v>
      </c>
      <c r="C19" s="12">
        <v>26</v>
      </c>
      <c r="D19" s="13">
        <f t="shared" si="0"/>
        <v>7.64705882352941</v>
      </c>
      <c r="E19" s="12">
        <v>7</v>
      </c>
      <c r="F19" s="13">
        <f t="shared" si="1"/>
        <v>1.94444444444444</v>
      </c>
      <c r="G19" s="12">
        <v>5.6</v>
      </c>
      <c r="H19" s="13">
        <f t="shared" si="2"/>
        <v>1.94444444444444</v>
      </c>
      <c r="I19" s="12">
        <v>5.8</v>
      </c>
      <c r="J19" s="13">
        <f t="shared" si="3"/>
        <v>4.14285714285714</v>
      </c>
      <c r="K19" s="14">
        <v>41</v>
      </c>
      <c r="L19" s="12">
        <v>3</v>
      </c>
      <c r="M19" s="12">
        <v>8</v>
      </c>
      <c r="N19" s="12"/>
      <c r="O19" s="12">
        <v>14</v>
      </c>
      <c r="P19" s="12">
        <f t="shared" si="4"/>
        <v>25</v>
      </c>
      <c r="Q19" s="13">
        <f t="shared" si="5"/>
        <v>5.60538116591928</v>
      </c>
      <c r="R19" s="12">
        <v>3</v>
      </c>
      <c r="S19" s="13">
        <f t="shared" si="6"/>
        <v>2.72727272727273</v>
      </c>
      <c r="T19" s="25">
        <v>8.4</v>
      </c>
      <c r="U19" s="44">
        <f t="shared" si="7"/>
        <v>73.4114587484675</v>
      </c>
      <c r="V19" s="44"/>
      <c r="W19" s="12" t="s">
        <v>23</v>
      </c>
    </row>
    <row r="20" ht="20" customHeight="1" spans="1:23">
      <c r="A20" s="12">
        <v>16</v>
      </c>
      <c r="B20" s="12" t="s">
        <v>38</v>
      </c>
      <c r="C20" s="12">
        <v>32</v>
      </c>
      <c r="D20" s="13">
        <f t="shared" si="0"/>
        <v>9.41176470588235</v>
      </c>
      <c r="E20" s="12">
        <v>16</v>
      </c>
      <c r="F20" s="13">
        <f t="shared" si="1"/>
        <v>4.44444444444444</v>
      </c>
      <c r="G20" s="12">
        <v>12.8</v>
      </c>
      <c r="H20" s="13">
        <f t="shared" si="2"/>
        <v>4.44444444444444</v>
      </c>
      <c r="I20" s="12">
        <v>7</v>
      </c>
      <c r="J20" s="13">
        <f t="shared" si="3"/>
        <v>5</v>
      </c>
      <c r="K20" s="14">
        <v>41.2</v>
      </c>
      <c r="L20" s="12">
        <v>1</v>
      </c>
      <c r="M20" s="12"/>
      <c r="N20" s="12"/>
      <c r="O20" s="12">
        <v>1.5</v>
      </c>
      <c r="P20" s="12">
        <f t="shared" si="4"/>
        <v>2.5</v>
      </c>
      <c r="Q20" s="13">
        <f t="shared" si="5"/>
        <v>0.560538116591928</v>
      </c>
      <c r="R20" s="12">
        <v>0</v>
      </c>
      <c r="S20" s="13">
        <f t="shared" si="6"/>
        <v>0</v>
      </c>
      <c r="T20" s="12">
        <v>8.21</v>
      </c>
      <c r="U20" s="44">
        <f t="shared" si="7"/>
        <v>73.2711917113632</v>
      </c>
      <c r="V20" s="44"/>
      <c r="W20" s="12" t="s">
        <v>23</v>
      </c>
    </row>
    <row r="21" ht="20" customHeight="1" spans="1:23">
      <c r="A21" s="12">
        <v>17</v>
      </c>
      <c r="B21" s="12" t="s">
        <v>39</v>
      </c>
      <c r="C21" s="12">
        <v>19</v>
      </c>
      <c r="D21" s="13">
        <f t="shared" si="0"/>
        <v>5.58823529411765</v>
      </c>
      <c r="E21" s="12">
        <v>9</v>
      </c>
      <c r="F21" s="13">
        <f t="shared" si="1"/>
        <v>2.5</v>
      </c>
      <c r="G21" s="12">
        <v>5.6</v>
      </c>
      <c r="H21" s="13">
        <f t="shared" si="2"/>
        <v>1.94444444444444</v>
      </c>
      <c r="I21" s="12">
        <v>7</v>
      </c>
      <c r="J21" s="13">
        <f t="shared" si="3"/>
        <v>5</v>
      </c>
      <c r="K21" s="14">
        <v>42.6</v>
      </c>
      <c r="L21" s="12">
        <v>3</v>
      </c>
      <c r="M21" s="12"/>
      <c r="N21" s="12"/>
      <c r="O21" s="12">
        <v>2</v>
      </c>
      <c r="P21" s="12">
        <f t="shared" si="4"/>
        <v>5</v>
      </c>
      <c r="Q21" s="13">
        <f t="shared" si="5"/>
        <v>1.12107623318386</v>
      </c>
      <c r="R21" s="12">
        <v>6</v>
      </c>
      <c r="S21" s="13">
        <f t="shared" si="6"/>
        <v>5.45454545454545</v>
      </c>
      <c r="T21" s="12">
        <v>8.79</v>
      </c>
      <c r="U21" s="44">
        <f t="shared" si="7"/>
        <v>72.9983014262914</v>
      </c>
      <c r="V21" s="44"/>
      <c r="W21" s="12" t="s">
        <v>23</v>
      </c>
    </row>
    <row r="22" ht="20" customHeight="1" spans="1:23">
      <c r="A22" s="12">
        <v>18</v>
      </c>
      <c r="B22" s="12" t="s">
        <v>40</v>
      </c>
      <c r="C22" s="12">
        <v>28</v>
      </c>
      <c r="D22" s="13">
        <f t="shared" si="0"/>
        <v>8.23529411764706</v>
      </c>
      <c r="E22" s="12">
        <v>8</v>
      </c>
      <c r="F22" s="13">
        <f t="shared" si="1"/>
        <v>2.22222222222222</v>
      </c>
      <c r="G22" s="12">
        <v>0.8</v>
      </c>
      <c r="H22" s="13">
        <f t="shared" si="2"/>
        <v>0.277777777777778</v>
      </c>
      <c r="I22" s="12">
        <v>5.4</v>
      </c>
      <c r="J22" s="13">
        <f t="shared" si="3"/>
        <v>3.85714285714286</v>
      </c>
      <c r="K22" s="14">
        <v>44</v>
      </c>
      <c r="L22" s="12">
        <v>1</v>
      </c>
      <c r="M22" s="12">
        <v>9</v>
      </c>
      <c r="N22" s="12"/>
      <c r="O22" s="12">
        <v>14.1</v>
      </c>
      <c r="P22" s="12">
        <f t="shared" si="4"/>
        <v>24.1</v>
      </c>
      <c r="Q22" s="13">
        <f t="shared" si="5"/>
        <v>5.40358744394619</v>
      </c>
      <c r="R22" s="12"/>
      <c r="S22" s="13">
        <f t="shared" si="6"/>
        <v>0</v>
      </c>
      <c r="T22" s="12">
        <v>8.48</v>
      </c>
      <c r="U22" s="44">
        <f t="shared" si="7"/>
        <v>72.4760244187361</v>
      </c>
      <c r="V22" s="44"/>
      <c r="W22" s="12" t="s">
        <v>23</v>
      </c>
    </row>
    <row r="23" ht="20" customHeight="1" spans="1:23">
      <c r="A23" s="12">
        <v>19</v>
      </c>
      <c r="B23" s="12" t="s">
        <v>41</v>
      </c>
      <c r="C23" s="12">
        <v>33</v>
      </c>
      <c r="D23" s="13">
        <f t="shared" si="0"/>
        <v>9.70588235294118</v>
      </c>
      <c r="E23" s="12">
        <v>14</v>
      </c>
      <c r="F23" s="13">
        <f t="shared" si="1"/>
        <v>3.88888888888889</v>
      </c>
      <c r="G23" s="12">
        <v>11.2</v>
      </c>
      <c r="H23" s="13">
        <f t="shared" si="2"/>
        <v>3.88888888888889</v>
      </c>
      <c r="I23" s="12">
        <v>6.3</v>
      </c>
      <c r="J23" s="13">
        <f t="shared" si="3"/>
        <v>4.5</v>
      </c>
      <c r="K23" s="14">
        <v>40</v>
      </c>
      <c r="L23" s="12">
        <v>3</v>
      </c>
      <c r="M23" s="12"/>
      <c r="N23" s="12"/>
      <c r="O23" s="12">
        <v>6</v>
      </c>
      <c r="P23" s="12">
        <f t="shared" si="4"/>
        <v>9</v>
      </c>
      <c r="Q23" s="13">
        <f t="shared" si="5"/>
        <v>2.01793721973094</v>
      </c>
      <c r="R23" s="12"/>
      <c r="S23" s="13">
        <f t="shared" si="6"/>
        <v>0</v>
      </c>
      <c r="T23" s="12">
        <v>8.39</v>
      </c>
      <c r="U23" s="44">
        <f t="shared" si="7"/>
        <v>72.3915973504499</v>
      </c>
      <c r="V23" s="44"/>
      <c r="W23" s="12" t="s">
        <v>23</v>
      </c>
    </row>
    <row r="24" ht="20" customHeight="1" spans="1:23">
      <c r="A24" s="12">
        <v>20</v>
      </c>
      <c r="B24" s="12" t="s">
        <v>42</v>
      </c>
      <c r="C24" s="12">
        <v>26</v>
      </c>
      <c r="D24" s="13">
        <f t="shared" si="0"/>
        <v>7.64705882352941</v>
      </c>
      <c r="E24" s="12">
        <v>7</v>
      </c>
      <c r="F24" s="13">
        <f t="shared" si="1"/>
        <v>1.94444444444444</v>
      </c>
      <c r="G24" s="12">
        <v>3.2</v>
      </c>
      <c r="H24" s="13">
        <f t="shared" si="2"/>
        <v>1.11111111111111</v>
      </c>
      <c r="I24" s="12">
        <v>6.8</v>
      </c>
      <c r="J24" s="13">
        <f t="shared" si="3"/>
        <v>4.85714285714286</v>
      </c>
      <c r="K24" s="14">
        <v>41.2</v>
      </c>
      <c r="L24" s="12">
        <v>1</v>
      </c>
      <c r="M24" s="12"/>
      <c r="N24" s="12">
        <v>1.8</v>
      </c>
      <c r="O24" s="12">
        <v>5.4</v>
      </c>
      <c r="P24" s="12">
        <f t="shared" si="4"/>
        <v>8.2</v>
      </c>
      <c r="Q24" s="13">
        <f t="shared" si="5"/>
        <v>1.83856502242152</v>
      </c>
      <c r="R24" s="12">
        <v>6</v>
      </c>
      <c r="S24" s="13">
        <f t="shared" si="6"/>
        <v>5.45454545454545</v>
      </c>
      <c r="T24" s="12">
        <v>8.15</v>
      </c>
      <c r="U24" s="44">
        <f t="shared" si="7"/>
        <v>72.2028677131948</v>
      </c>
      <c r="V24" s="44"/>
      <c r="W24" s="12" t="s">
        <v>23</v>
      </c>
    </row>
    <row r="25" ht="20" customHeight="1" spans="1:23">
      <c r="A25" s="12">
        <v>21</v>
      </c>
      <c r="B25" s="12" t="s">
        <v>43</v>
      </c>
      <c r="C25" s="12">
        <v>18</v>
      </c>
      <c r="D25" s="13">
        <f t="shared" si="0"/>
        <v>5.29411764705882</v>
      </c>
      <c r="E25" s="12">
        <v>8</v>
      </c>
      <c r="F25" s="13">
        <f t="shared" si="1"/>
        <v>2.22222222222222</v>
      </c>
      <c r="G25" s="12">
        <v>1.6</v>
      </c>
      <c r="H25" s="13">
        <f t="shared" si="2"/>
        <v>0.555555555555556</v>
      </c>
      <c r="I25" s="12">
        <v>5</v>
      </c>
      <c r="J25" s="13">
        <f t="shared" si="3"/>
        <v>3.57142857142857</v>
      </c>
      <c r="K25" s="14">
        <v>44.4</v>
      </c>
      <c r="L25" s="12">
        <v>1</v>
      </c>
      <c r="M25" s="12"/>
      <c r="N25" s="12"/>
      <c r="O25" s="12">
        <v>8</v>
      </c>
      <c r="P25" s="12">
        <f t="shared" si="4"/>
        <v>9</v>
      </c>
      <c r="Q25" s="13">
        <f t="shared" si="5"/>
        <v>2.01793721973094</v>
      </c>
      <c r="R25" s="12">
        <v>6</v>
      </c>
      <c r="S25" s="13">
        <f t="shared" si="6"/>
        <v>5.45454545454545</v>
      </c>
      <c r="T25" s="12">
        <v>8.58</v>
      </c>
      <c r="U25" s="44">
        <f t="shared" si="7"/>
        <v>72.0958066705416</v>
      </c>
      <c r="V25" s="44"/>
      <c r="W25" s="12" t="s">
        <v>23</v>
      </c>
    </row>
    <row r="26" ht="20" customHeight="1" spans="1:23">
      <c r="A26" s="12">
        <v>22</v>
      </c>
      <c r="B26" s="12" t="s">
        <v>44</v>
      </c>
      <c r="C26" s="12">
        <v>34</v>
      </c>
      <c r="D26" s="13">
        <f t="shared" si="0"/>
        <v>10</v>
      </c>
      <c r="E26" s="12">
        <v>8</v>
      </c>
      <c r="F26" s="13">
        <f t="shared" si="1"/>
        <v>2.22222222222222</v>
      </c>
      <c r="G26" s="12">
        <v>6.4</v>
      </c>
      <c r="H26" s="13">
        <f t="shared" si="2"/>
        <v>2.22222222222222</v>
      </c>
      <c r="I26" s="12">
        <v>6.8</v>
      </c>
      <c r="J26" s="13">
        <f t="shared" si="3"/>
        <v>4.85714285714286</v>
      </c>
      <c r="K26" s="14">
        <v>42.8</v>
      </c>
      <c r="L26" s="12">
        <v>1</v>
      </c>
      <c r="M26" s="12">
        <v>3</v>
      </c>
      <c r="N26" s="12"/>
      <c r="O26" s="12">
        <v>3.6</v>
      </c>
      <c r="P26" s="12">
        <f t="shared" si="4"/>
        <v>7.6</v>
      </c>
      <c r="Q26" s="13">
        <f t="shared" si="5"/>
        <v>1.70403587443946</v>
      </c>
      <c r="R26" s="12"/>
      <c r="S26" s="13">
        <f t="shared" si="6"/>
        <v>0</v>
      </c>
      <c r="T26" s="12">
        <v>8.16</v>
      </c>
      <c r="U26" s="44">
        <f t="shared" si="7"/>
        <v>71.9656231760268</v>
      </c>
      <c r="V26" s="44"/>
      <c r="W26" s="12" t="s">
        <v>23</v>
      </c>
    </row>
    <row r="27" ht="20" customHeight="1" spans="1:23">
      <c r="A27" s="12">
        <v>23</v>
      </c>
      <c r="B27" s="12" t="s">
        <v>45</v>
      </c>
      <c r="C27" s="12">
        <v>28</v>
      </c>
      <c r="D27" s="13">
        <f t="shared" si="0"/>
        <v>8.23529411764706</v>
      </c>
      <c r="E27" s="12">
        <v>8</v>
      </c>
      <c r="F27" s="13">
        <f t="shared" si="1"/>
        <v>2.22222222222222</v>
      </c>
      <c r="G27" s="12">
        <v>3.2</v>
      </c>
      <c r="H27" s="13">
        <f t="shared" si="2"/>
        <v>1.11111111111111</v>
      </c>
      <c r="I27" s="12">
        <v>7</v>
      </c>
      <c r="J27" s="13">
        <f t="shared" si="3"/>
        <v>5</v>
      </c>
      <c r="K27" s="14">
        <v>42.2</v>
      </c>
      <c r="L27" s="12">
        <v>1</v>
      </c>
      <c r="M27" s="12"/>
      <c r="N27" s="12"/>
      <c r="O27" s="12">
        <v>8.8</v>
      </c>
      <c r="P27" s="12">
        <f t="shared" si="4"/>
        <v>9.8</v>
      </c>
      <c r="Q27" s="13">
        <f t="shared" si="5"/>
        <v>2.19730941704036</v>
      </c>
      <c r="R27" s="12">
        <v>3</v>
      </c>
      <c r="S27" s="13">
        <f t="shared" si="6"/>
        <v>2.72727272727273</v>
      </c>
      <c r="T27" s="12">
        <v>8.11</v>
      </c>
      <c r="U27" s="44">
        <f t="shared" si="7"/>
        <v>71.8032095952935</v>
      </c>
      <c r="V27" s="44"/>
      <c r="W27" s="12" t="s">
        <v>23</v>
      </c>
    </row>
    <row r="28" ht="20" customHeight="1" spans="1:23">
      <c r="A28" s="12">
        <v>24</v>
      </c>
      <c r="B28" s="12" t="s">
        <v>46</v>
      </c>
      <c r="C28" s="12">
        <v>23</v>
      </c>
      <c r="D28" s="13">
        <f t="shared" si="0"/>
        <v>6.76470588235294</v>
      </c>
      <c r="E28" s="12">
        <v>7</v>
      </c>
      <c r="F28" s="13">
        <f t="shared" si="1"/>
        <v>1.94444444444444</v>
      </c>
      <c r="G28" s="12">
        <v>6.11</v>
      </c>
      <c r="H28" s="13">
        <f t="shared" si="2"/>
        <v>2.12152777777778</v>
      </c>
      <c r="I28" s="12">
        <v>5.2</v>
      </c>
      <c r="J28" s="13">
        <f t="shared" si="3"/>
        <v>3.71428571428571</v>
      </c>
      <c r="K28" s="14">
        <v>43.5</v>
      </c>
      <c r="L28" s="12">
        <v>1</v>
      </c>
      <c r="M28" s="12">
        <v>5</v>
      </c>
      <c r="N28" s="12">
        <v>2</v>
      </c>
      <c r="O28" s="12">
        <v>2.7</v>
      </c>
      <c r="P28" s="12">
        <f t="shared" si="4"/>
        <v>10.7</v>
      </c>
      <c r="Q28" s="13">
        <f t="shared" si="5"/>
        <v>2.39910313901345</v>
      </c>
      <c r="R28" s="12">
        <v>3</v>
      </c>
      <c r="S28" s="13">
        <f t="shared" si="6"/>
        <v>2.72727272727273</v>
      </c>
      <c r="T28" s="12">
        <v>8.34</v>
      </c>
      <c r="U28" s="44">
        <f t="shared" si="7"/>
        <v>71.5113396851471</v>
      </c>
      <c r="V28" s="44"/>
      <c r="W28" s="12" t="s">
        <v>23</v>
      </c>
    </row>
    <row r="29" ht="20" customHeight="1" spans="1:23">
      <c r="A29" s="12">
        <v>25</v>
      </c>
      <c r="B29" s="12" t="s">
        <v>47</v>
      </c>
      <c r="C29" s="12">
        <v>30</v>
      </c>
      <c r="D29" s="13">
        <f t="shared" si="0"/>
        <v>8.82352941176471</v>
      </c>
      <c r="E29" s="12">
        <v>14</v>
      </c>
      <c r="F29" s="13">
        <f t="shared" si="1"/>
        <v>3.88888888888889</v>
      </c>
      <c r="G29" s="12">
        <v>5.6</v>
      </c>
      <c r="H29" s="13">
        <f t="shared" si="2"/>
        <v>1.94444444444444</v>
      </c>
      <c r="I29" s="12">
        <v>5</v>
      </c>
      <c r="J29" s="13">
        <f t="shared" si="3"/>
        <v>3.57142857142857</v>
      </c>
      <c r="K29" s="14">
        <v>41.4</v>
      </c>
      <c r="L29" s="12">
        <v>1</v>
      </c>
      <c r="M29" s="12">
        <v>2</v>
      </c>
      <c r="N29" s="12">
        <v>3</v>
      </c>
      <c r="O29" s="12">
        <v>9.4</v>
      </c>
      <c r="P29" s="12">
        <f t="shared" si="4"/>
        <v>15.4</v>
      </c>
      <c r="Q29" s="13">
        <f t="shared" si="5"/>
        <v>3.45291479820628</v>
      </c>
      <c r="R29" s="12"/>
      <c r="S29" s="13">
        <f t="shared" si="6"/>
        <v>0</v>
      </c>
      <c r="T29" s="12">
        <v>8.41</v>
      </c>
      <c r="U29" s="44">
        <f t="shared" si="7"/>
        <v>71.4912061147329</v>
      </c>
      <c r="V29" s="44"/>
      <c r="W29" s="12" t="s">
        <v>23</v>
      </c>
    </row>
    <row r="30" ht="20" customHeight="1" spans="1:23">
      <c r="A30" s="12">
        <v>26</v>
      </c>
      <c r="B30" s="12" t="s">
        <v>48</v>
      </c>
      <c r="C30" s="12">
        <v>26</v>
      </c>
      <c r="D30" s="13">
        <f t="shared" si="0"/>
        <v>7.64705882352941</v>
      </c>
      <c r="E30" s="12">
        <v>10</v>
      </c>
      <c r="F30" s="13">
        <f t="shared" si="1"/>
        <v>2.77777777777778</v>
      </c>
      <c r="G30" s="12">
        <v>9.11</v>
      </c>
      <c r="H30" s="13">
        <f t="shared" si="2"/>
        <v>3.16319444444444</v>
      </c>
      <c r="I30" s="12">
        <v>5.3</v>
      </c>
      <c r="J30" s="13">
        <f t="shared" si="3"/>
        <v>3.78571428571429</v>
      </c>
      <c r="K30" s="14">
        <v>40</v>
      </c>
      <c r="L30" s="12">
        <v>3</v>
      </c>
      <c r="M30" s="12"/>
      <c r="N30" s="12"/>
      <c r="O30" s="12">
        <v>10.5</v>
      </c>
      <c r="P30" s="12">
        <f t="shared" si="4"/>
        <v>13.5</v>
      </c>
      <c r="Q30" s="13">
        <f t="shared" si="5"/>
        <v>3.02690582959641</v>
      </c>
      <c r="R30" s="12">
        <v>3</v>
      </c>
      <c r="S30" s="13">
        <f t="shared" si="6"/>
        <v>2.72727272727273</v>
      </c>
      <c r="T30" s="12">
        <v>8.32</v>
      </c>
      <c r="U30" s="44">
        <f t="shared" si="7"/>
        <v>71.4479238883351</v>
      </c>
      <c r="V30" s="44"/>
      <c r="W30" s="12" t="s">
        <v>23</v>
      </c>
    </row>
    <row r="31" ht="20" customHeight="1" spans="1:23">
      <c r="A31" s="12">
        <v>27</v>
      </c>
      <c r="B31" s="12" t="s">
        <v>49</v>
      </c>
      <c r="C31" s="12">
        <v>26</v>
      </c>
      <c r="D31" s="13">
        <f t="shared" si="0"/>
        <v>7.64705882352941</v>
      </c>
      <c r="E31" s="12">
        <v>7</v>
      </c>
      <c r="F31" s="13">
        <f t="shared" si="1"/>
        <v>1.94444444444444</v>
      </c>
      <c r="G31" s="12">
        <v>3.2</v>
      </c>
      <c r="H31" s="13">
        <f t="shared" si="2"/>
        <v>1.11111111111111</v>
      </c>
      <c r="I31" s="12">
        <v>6</v>
      </c>
      <c r="J31" s="13">
        <f t="shared" si="3"/>
        <v>4.28571428571429</v>
      </c>
      <c r="K31" s="14">
        <v>42.4</v>
      </c>
      <c r="L31" s="12">
        <v>1</v>
      </c>
      <c r="M31" s="12">
        <v>5</v>
      </c>
      <c r="N31" s="12">
        <v>2</v>
      </c>
      <c r="O31" s="12">
        <v>4.7</v>
      </c>
      <c r="P31" s="12">
        <f t="shared" si="4"/>
        <v>12.7</v>
      </c>
      <c r="Q31" s="13">
        <f t="shared" si="5"/>
        <v>2.847533632287</v>
      </c>
      <c r="R31" s="12">
        <v>3</v>
      </c>
      <c r="S31" s="13">
        <f t="shared" si="6"/>
        <v>2.72727272727273</v>
      </c>
      <c r="T31" s="12">
        <v>8.28</v>
      </c>
      <c r="U31" s="44">
        <f t="shared" si="7"/>
        <v>71.243135024359</v>
      </c>
      <c r="V31" s="44"/>
      <c r="W31" s="12" t="s">
        <v>23</v>
      </c>
    </row>
    <row r="32" ht="20" customHeight="1" spans="1:23">
      <c r="A32" s="12">
        <v>28</v>
      </c>
      <c r="B32" s="12" t="s">
        <v>50</v>
      </c>
      <c r="C32" s="12">
        <v>31</v>
      </c>
      <c r="D32" s="13">
        <f t="shared" si="0"/>
        <v>9.11764705882353</v>
      </c>
      <c r="E32" s="12">
        <v>10</v>
      </c>
      <c r="F32" s="13">
        <f t="shared" si="1"/>
        <v>2.77777777777778</v>
      </c>
      <c r="G32" s="12">
        <v>10</v>
      </c>
      <c r="H32" s="13">
        <f t="shared" si="2"/>
        <v>3.47222222222222</v>
      </c>
      <c r="I32" s="12">
        <v>6</v>
      </c>
      <c r="J32" s="13">
        <f t="shared" si="3"/>
        <v>4.28571428571429</v>
      </c>
      <c r="K32" s="14">
        <v>40</v>
      </c>
      <c r="L32" s="12">
        <v>1</v>
      </c>
      <c r="M32" s="12"/>
      <c r="N32" s="12"/>
      <c r="O32" s="12">
        <v>1.5</v>
      </c>
      <c r="P32" s="12">
        <f t="shared" si="4"/>
        <v>2.5</v>
      </c>
      <c r="Q32" s="13">
        <f t="shared" si="5"/>
        <v>0.560538116591928</v>
      </c>
      <c r="R32" s="12">
        <v>3</v>
      </c>
      <c r="S32" s="13">
        <f t="shared" si="6"/>
        <v>2.72727272727273</v>
      </c>
      <c r="T32" s="12">
        <v>8.25</v>
      </c>
      <c r="U32" s="44">
        <f t="shared" si="7"/>
        <v>71.1911721884025</v>
      </c>
      <c r="V32" s="44"/>
      <c r="W32" s="12" t="s">
        <v>23</v>
      </c>
    </row>
    <row r="33" ht="20" customHeight="1" spans="1:23">
      <c r="A33" s="12">
        <v>29</v>
      </c>
      <c r="B33" s="12" t="s">
        <v>51</v>
      </c>
      <c r="C33" s="12">
        <v>33</v>
      </c>
      <c r="D33" s="13">
        <f t="shared" si="0"/>
        <v>9.70588235294118</v>
      </c>
      <c r="E33" s="12">
        <v>5</v>
      </c>
      <c r="F33" s="13">
        <f t="shared" si="1"/>
        <v>1.38888888888889</v>
      </c>
      <c r="G33" s="12">
        <v>5</v>
      </c>
      <c r="H33" s="13">
        <f t="shared" si="2"/>
        <v>1.73611111111111</v>
      </c>
      <c r="I33" s="12">
        <v>5.7</v>
      </c>
      <c r="J33" s="13">
        <f t="shared" si="3"/>
        <v>4.07142857142857</v>
      </c>
      <c r="K33" s="14">
        <v>42.1</v>
      </c>
      <c r="L33" s="12">
        <v>3</v>
      </c>
      <c r="M33" s="12"/>
      <c r="N33" s="12"/>
      <c r="O33" s="12">
        <v>1</v>
      </c>
      <c r="P33" s="12">
        <f t="shared" si="4"/>
        <v>4</v>
      </c>
      <c r="Q33" s="13">
        <f t="shared" si="5"/>
        <v>0.896860986547085</v>
      </c>
      <c r="R33" s="12">
        <v>3</v>
      </c>
      <c r="S33" s="13">
        <f t="shared" si="6"/>
        <v>2.72727272727273</v>
      </c>
      <c r="T33" s="12">
        <v>8.46</v>
      </c>
      <c r="U33" s="44">
        <f t="shared" si="7"/>
        <v>71.0864446381896</v>
      </c>
      <c r="V33" s="44"/>
      <c r="W33" s="12" t="s">
        <v>23</v>
      </c>
    </row>
    <row r="34" ht="20" customHeight="1" spans="1:23">
      <c r="A34" s="12">
        <v>30</v>
      </c>
      <c r="B34" s="12" t="s">
        <v>52</v>
      </c>
      <c r="C34" s="12">
        <v>29</v>
      </c>
      <c r="D34" s="13">
        <f t="shared" si="0"/>
        <v>8.52941176470588</v>
      </c>
      <c r="E34" s="12">
        <v>16</v>
      </c>
      <c r="F34" s="13">
        <f t="shared" si="1"/>
        <v>4.44444444444444</v>
      </c>
      <c r="G34" s="12">
        <v>0.8</v>
      </c>
      <c r="H34" s="13">
        <f t="shared" si="2"/>
        <v>0.277777777777778</v>
      </c>
      <c r="I34" s="12">
        <v>5</v>
      </c>
      <c r="J34" s="13">
        <f t="shared" si="3"/>
        <v>3.57142857142857</v>
      </c>
      <c r="K34" s="14">
        <v>42.2</v>
      </c>
      <c r="L34" s="12">
        <v>3</v>
      </c>
      <c r="M34" s="12">
        <v>3</v>
      </c>
      <c r="N34" s="12">
        <v>3</v>
      </c>
      <c r="O34" s="12">
        <v>6</v>
      </c>
      <c r="P34" s="12">
        <f t="shared" si="4"/>
        <v>15</v>
      </c>
      <c r="Q34" s="13">
        <f t="shared" si="5"/>
        <v>3.36322869955157</v>
      </c>
      <c r="R34" s="12"/>
      <c r="S34" s="13">
        <f t="shared" si="6"/>
        <v>0</v>
      </c>
      <c r="T34" s="12">
        <v>8.36</v>
      </c>
      <c r="U34" s="44">
        <f t="shared" si="7"/>
        <v>70.7462912579083</v>
      </c>
      <c r="V34" s="44"/>
      <c r="W34" s="12" t="s">
        <v>23</v>
      </c>
    </row>
    <row r="35" ht="20" customHeight="1" spans="1:23">
      <c r="A35" s="12">
        <v>31</v>
      </c>
      <c r="B35" s="12" t="s">
        <v>53</v>
      </c>
      <c r="C35" s="12">
        <v>20</v>
      </c>
      <c r="D35" s="13">
        <f t="shared" si="0"/>
        <v>5.88235294117647</v>
      </c>
      <c r="E35" s="12">
        <v>7</v>
      </c>
      <c r="F35" s="13">
        <f t="shared" si="1"/>
        <v>1.94444444444444</v>
      </c>
      <c r="G35" s="12">
        <v>6.91</v>
      </c>
      <c r="H35" s="13">
        <f t="shared" si="2"/>
        <v>2.39930555555556</v>
      </c>
      <c r="I35" s="12">
        <v>6.9</v>
      </c>
      <c r="J35" s="13">
        <f t="shared" si="3"/>
        <v>4.92857142857143</v>
      </c>
      <c r="K35" s="14">
        <v>41.4</v>
      </c>
      <c r="L35" s="12">
        <v>2</v>
      </c>
      <c r="M35" s="12">
        <v>5</v>
      </c>
      <c r="N35" s="12"/>
      <c r="O35" s="12">
        <v>5.1</v>
      </c>
      <c r="P35" s="12">
        <f t="shared" si="4"/>
        <v>12.1</v>
      </c>
      <c r="Q35" s="13">
        <f t="shared" si="5"/>
        <v>2.71300448430493</v>
      </c>
      <c r="R35" s="12">
        <v>3</v>
      </c>
      <c r="S35" s="13">
        <f t="shared" si="6"/>
        <v>2.72727272727273</v>
      </c>
      <c r="T35" s="12">
        <v>8.41</v>
      </c>
      <c r="U35" s="44">
        <f t="shared" si="7"/>
        <v>70.4049515813256</v>
      </c>
      <c r="V35" s="44"/>
      <c r="W35" s="12" t="s">
        <v>23</v>
      </c>
    </row>
    <row r="36" ht="20" customHeight="1" spans="1:23">
      <c r="A36" s="12">
        <v>32</v>
      </c>
      <c r="B36" s="12" t="s">
        <v>54</v>
      </c>
      <c r="C36" s="12">
        <v>26</v>
      </c>
      <c r="D36" s="13">
        <f t="shared" si="0"/>
        <v>7.64705882352941</v>
      </c>
      <c r="E36" s="12">
        <v>7</v>
      </c>
      <c r="F36" s="13">
        <f t="shared" si="1"/>
        <v>1.94444444444444</v>
      </c>
      <c r="G36" s="12">
        <v>3.2</v>
      </c>
      <c r="H36" s="13">
        <f t="shared" si="2"/>
        <v>1.11111111111111</v>
      </c>
      <c r="I36" s="12">
        <v>5</v>
      </c>
      <c r="J36" s="13">
        <f t="shared" si="3"/>
        <v>3.57142857142857</v>
      </c>
      <c r="K36" s="14">
        <v>41.8</v>
      </c>
      <c r="L36" s="12">
        <v>1</v>
      </c>
      <c r="M36" s="12">
        <v>2</v>
      </c>
      <c r="N36" s="12"/>
      <c r="O36" s="12">
        <v>7.4</v>
      </c>
      <c r="P36" s="12">
        <f t="shared" si="4"/>
        <v>10.4</v>
      </c>
      <c r="Q36" s="13">
        <f t="shared" si="5"/>
        <v>2.33183856502242</v>
      </c>
      <c r="R36" s="12">
        <v>3</v>
      </c>
      <c r="S36" s="13">
        <f t="shared" si="6"/>
        <v>2.72727272727273</v>
      </c>
      <c r="T36" s="12">
        <v>8.74</v>
      </c>
      <c r="U36" s="44">
        <f t="shared" si="7"/>
        <v>69.8731542428087</v>
      </c>
      <c r="V36" s="44"/>
      <c r="W36" s="12" t="s">
        <v>23</v>
      </c>
    </row>
    <row r="37" ht="20" customHeight="1" spans="1:23">
      <c r="A37" s="12">
        <v>33</v>
      </c>
      <c r="B37" s="12" t="s">
        <v>55</v>
      </c>
      <c r="C37" s="12">
        <v>32</v>
      </c>
      <c r="D37" s="13">
        <f t="shared" si="0"/>
        <v>9.41176470588235</v>
      </c>
      <c r="E37" s="12">
        <v>5</v>
      </c>
      <c r="F37" s="13">
        <f t="shared" si="1"/>
        <v>1.38888888888889</v>
      </c>
      <c r="G37" s="12">
        <v>5</v>
      </c>
      <c r="H37" s="13">
        <f t="shared" si="2"/>
        <v>1.73611111111111</v>
      </c>
      <c r="I37" s="12">
        <v>5.2</v>
      </c>
      <c r="J37" s="13">
        <f t="shared" si="3"/>
        <v>3.71428571428571</v>
      </c>
      <c r="K37" s="14">
        <v>38.6</v>
      </c>
      <c r="L37" s="12">
        <v>1</v>
      </c>
      <c r="M37" s="12">
        <v>3</v>
      </c>
      <c r="N37" s="12"/>
      <c r="O37" s="12"/>
      <c r="P37" s="12">
        <f t="shared" si="4"/>
        <v>4</v>
      </c>
      <c r="Q37" s="13">
        <f t="shared" si="5"/>
        <v>0.896860986547085</v>
      </c>
      <c r="R37" s="12">
        <v>6</v>
      </c>
      <c r="S37" s="13">
        <f t="shared" si="6"/>
        <v>5.45454545454545</v>
      </c>
      <c r="T37" s="12">
        <v>8.33</v>
      </c>
      <c r="U37" s="44">
        <f t="shared" si="7"/>
        <v>69.5324568612606</v>
      </c>
      <c r="V37" s="44"/>
      <c r="W37" s="12" t="s">
        <v>23</v>
      </c>
    </row>
    <row r="38" ht="20" customHeight="1" spans="1:23">
      <c r="A38" s="12">
        <v>34</v>
      </c>
      <c r="B38" s="12" t="s">
        <v>56</v>
      </c>
      <c r="C38" s="12">
        <v>19</v>
      </c>
      <c r="D38" s="13">
        <f t="shared" si="0"/>
        <v>5.58823529411765</v>
      </c>
      <c r="E38" s="12">
        <v>7</v>
      </c>
      <c r="F38" s="13">
        <f t="shared" si="1"/>
        <v>1.94444444444444</v>
      </c>
      <c r="G38" s="12">
        <v>4.8</v>
      </c>
      <c r="H38" s="13">
        <f t="shared" si="2"/>
        <v>1.66666666666667</v>
      </c>
      <c r="I38" s="12">
        <v>7</v>
      </c>
      <c r="J38" s="13">
        <f t="shared" si="3"/>
        <v>5</v>
      </c>
      <c r="K38" s="14">
        <v>42.8</v>
      </c>
      <c r="L38" s="12">
        <v>1</v>
      </c>
      <c r="M38" s="12">
        <v>2</v>
      </c>
      <c r="N38" s="12"/>
      <c r="O38" s="12">
        <v>3</v>
      </c>
      <c r="P38" s="12">
        <f t="shared" si="4"/>
        <v>6</v>
      </c>
      <c r="Q38" s="13">
        <f t="shared" si="5"/>
        <v>1.34529147982063</v>
      </c>
      <c r="R38" s="12">
        <v>3</v>
      </c>
      <c r="S38" s="13">
        <f t="shared" si="6"/>
        <v>2.72727272727273</v>
      </c>
      <c r="T38" s="12">
        <v>8.18</v>
      </c>
      <c r="U38" s="44">
        <f t="shared" si="7"/>
        <v>69.2519106123221</v>
      </c>
      <c r="V38" s="44"/>
      <c r="W38" s="12" t="s">
        <v>23</v>
      </c>
    </row>
    <row r="39" ht="20" customHeight="1" spans="1:23">
      <c r="A39" s="12">
        <v>35</v>
      </c>
      <c r="B39" s="12" t="s">
        <v>57</v>
      </c>
      <c r="C39" s="12">
        <v>33</v>
      </c>
      <c r="D39" s="13">
        <f t="shared" si="0"/>
        <v>9.70588235294118</v>
      </c>
      <c r="E39" s="12">
        <v>8</v>
      </c>
      <c r="F39" s="13">
        <f t="shared" si="1"/>
        <v>2.22222222222222</v>
      </c>
      <c r="G39" s="12">
        <v>7.11</v>
      </c>
      <c r="H39" s="13">
        <f t="shared" si="2"/>
        <v>2.46875</v>
      </c>
      <c r="I39" s="12">
        <v>5.9</v>
      </c>
      <c r="J39" s="13">
        <f t="shared" si="3"/>
        <v>4.21428571428571</v>
      </c>
      <c r="K39" s="14">
        <v>41.1</v>
      </c>
      <c r="L39" s="12">
        <v>1</v>
      </c>
      <c r="M39" s="12"/>
      <c r="N39" s="12"/>
      <c r="O39" s="12">
        <v>3.5</v>
      </c>
      <c r="P39" s="12">
        <f t="shared" si="4"/>
        <v>4.5</v>
      </c>
      <c r="Q39" s="13">
        <f t="shared" si="5"/>
        <v>1.00896860986547</v>
      </c>
      <c r="R39" s="12"/>
      <c r="S39" s="13">
        <f t="shared" si="6"/>
        <v>0</v>
      </c>
      <c r="T39" s="12">
        <v>8.37</v>
      </c>
      <c r="U39" s="44">
        <f t="shared" si="7"/>
        <v>69.0901088993146</v>
      </c>
      <c r="V39" s="44"/>
      <c r="W39" s="12" t="s">
        <v>23</v>
      </c>
    </row>
    <row r="40" ht="20" customHeight="1" spans="1:23">
      <c r="A40" s="12">
        <v>36</v>
      </c>
      <c r="B40" s="12" t="s">
        <v>58</v>
      </c>
      <c r="C40" s="12">
        <v>28</v>
      </c>
      <c r="D40" s="13">
        <f t="shared" si="0"/>
        <v>8.23529411764706</v>
      </c>
      <c r="E40" s="12">
        <v>7</v>
      </c>
      <c r="F40" s="13">
        <f t="shared" si="1"/>
        <v>1.94444444444444</v>
      </c>
      <c r="G40" s="12">
        <v>1.6</v>
      </c>
      <c r="H40" s="13">
        <f t="shared" si="2"/>
        <v>0.555555555555556</v>
      </c>
      <c r="I40" s="12">
        <v>5</v>
      </c>
      <c r="J40" s="13">
        <f t="shared" si="3"/>
        <v>3.57142857142857</v>
      </c>
      <c r="K40" s="14">
        <v>41.4</v>
      </c>
      <c r="L40" s="12">
        <v>1</v>
      </c>
      <c r="M40" s="12"/>
      <c r="N40" s="12"/>
      <c r="O40" s="12">
        <v>4</v>
      </c>
      <c r="P40" s="12">
        <f t="shared" si="4"/>
        <v>5</v>
      </c>
      <c r="Q40" s="13">
        <f t="shared" si="5"/>
        <v>1.12107623318386</v>
      </c>
      <c r="R40" s="12">
        <v>3</v>
      </c>
      <c r="S40" s="13">
        <f t="shared" si="6"/>
        <v>2.72727272727273</v>
      </c>
      <c r="T40" s="25">
        <v>8.2</v>
      </c>
      <c r="U40" s="44">
        <f t="shared" si="7"/>
        <v>67.7550716495322</v>
      </c>
      <c r="V40" s="44"/>
      <c r="W40" s="12" t="s">
        <v>23</v>
      </c>
    </row>
    <row r="41" ht="20" customHeight="1" spans="1:23">
      <c r="A41" s="12">
        <v>37</v>
      </c>
      <c r="B41" s="12" t="s">
        <v>59</v>
      </c>
      <c r="C41" s="12">
        <v>34</v>
      </c>
      <c r="D41" s="13">
        <f t="shared" si="0"/>
        <v>10</v>
      </c>
      <c r="E41" s="12">
        <v>5</v>
      </c>
      <c r="F41" s="13">
        <f t="shared" si="1"/>
        <v>1.38888888888889</v>
      </c>
      <c r="G41" s="12">
        <v>4</v>
      </c>
      <c r="H41" s="13">
        <f t="shared" si="2"/>
        <v>1.38888888888889</v>
      </c>
      <c r="I41" s="12">
        <v>5.8</v>
      </c>
      <c r="J41" s="13">
        <f t="shared" si="3"/>
        <v>4.14285714285714</v>
      </c>
      <c r="K41" s="14">
        <v>41.2</v>
      </c>
      <c r="L41" s="12">
        <v>2</v>
      </c>
      <c r="M41" s="12"/>
      <c r="N41" s="12"/>
      <c r="O41" s="12">
        <v>1.7</v>
      </c>
      <c r="P41" s="12">
        <f t="shared" si="4"/>
        <v>3.7</v>
      </c>
      <c r="Q41" s="13">
        <f t="shared" si="5"/>
        <v>0.829596412556054</v>
      </c>
      <c r="R41" s="12"/>
      <c r="S41" s="13">
        <f t="shared" si="6"/>
        <v>0</v>
      </c>
      <c r="T41" s="12">
        <v>8.39</v>
      </c>
      <c r="U41" s="44">
        <f t="shared" si="7"/>
        <v>67.340231333191</v>
      </c>
      <c r="V41" s="44"/>
      <c r="W41" s="12" t="s">
        <v>23</v>
      </c>
    </row>
    <row r="42" ht="20" customHeight="1" spans="1:23">
      <c r="A42" s="12">
        <v>38</v>
      </c>
      <c r="B42" s="12" t="s">
        <v>60</v>
      </c>
      <c r="C42" s="12">
        <v>18</v>
      </c>
      <c r="D42" s="13">
        <f t="shared" si="0"/>
        <v>5.29411764705882</v>
      </c>
      <c r="E42" s="12">
        <v>5</v>
      </c>
      <c r="F42" s="13">
        <f t="shared" si="1"/>
        <v>1.38888888888889</v>
      </c>
      <c r="G42" s="12">
        <v>4</v>
      </c>
      <c r="H42" s="13">
        <f t="shared" si="2"/>
        <v>1.38888888888889</v>
      </c>
      <c r="I42" s="12">
        <v>6.2</v>
      </c>
      <c r="J42" s="13">
        <f t="shared" si="3"/>
        <v>4.42857142857143</v>
      </c>
      <c r="K42" s="14">
        <v>42.8</v>
      </c>
      <c r="L42" s="12">
        <v>1</v>
      </c>
      <c r="M42" s="12">
        <v>3</v>
      </c>
      <c r="N42" s="12"/>
      <c r="O42" s="12">
        <v>3.9</v>
      </c>
      <c r="P42" s="12">
        <f t="shared" si="4"/>
        <v>7.9</v>
      </c>
      <c r="Q42" s="13">
        <f t="shared" si="5"/>
        <v>1.77130044843049</v>
      </c>
      <c r="R42" s="12"/>
      <c r="S42" s="13">
        <f t="shared" si="6"/>
        <v>0</v>
      </c>
      <c r="T42" s="12">
        <v>8.21</v>
      </c>
      <c r="U42" s="44">
        <f t="shared" si="7"/>
        <v>65.2817673018385</v>
      </c>
      <c r="V42" s="44"/>
      <c r="W42" s="12" t="s">
        <v>23</v>
      </c>
    </row>
    <row r="43" ht="22" customHeight="1" spans="1:23">
      <c r="A43" s="12">
        <v>39</v>
      </c>
      <c r="B43" s="20" t="s">
        <v>61</v>
      </c>
      <c r="C43" s="12">
        <v>11</v>
      </c>
      <c r="D43" s="34">
        <v>10</v>
      </c>
      <c r="E43" s="20">
        <v>6</v>
      </c>
      <c r="F43" s="34">
        <v>5</v>
      </c>
      <c r="G43" s="20">
        <v>1.6</v>
      </c>
      <c r="H43" s="34">
        <v>1.6</v>
      </c>
      <c r="I43" s="20">
        <v>5</v>
      </c>
      <c r="J43" s="34">
        <v>5</v>
      </c>
      <c r="K43" s="40">
        <v>42.4</v>
      </c>
      <c r="L43" s="20">
        <v>3</v>
      </c>
      <c r="M43" s="20">
        <v>11</v>
      </c>
      <c r="N43" s="20">
        <v>5</v>
      </c>
      <c r="O43" s="20"/>
      <c r="P43" s="12">
        <f t="shared" si="4"/>
        <v>19</v>
      </c>
      <c r="Q43" s="34">
        <v>10</v>
      </c>
      <c r="R43" s="20">
        <v>3</v>
      </c>
      <c r="S43" s="34">
        <v>3</v>
      </c>
      <c r="T43" s="12">
        <v>8.46</v>
      </c>
      <c r="U43" s="44">
        <f t="shared" si="7"/>
        <v>85.46</v>
      </c>
      <c r="V43" s="44" t="s">
        <v>22</v>
      </c>
      <c r="W43" s="12" t="s">
        <v>62</v>
      </c>
    </row>
  </sheetData>
  <sortState ref="A5:W42">
    <sortCondition ref="U5:U42" descending="1"/>
  </sortState>
  <mergeCells count="8">
    <mergeCell ref="A1:W1"/>
    <mergeCell ref="R3:S3"/>
    <mergeCell ref="P3:P4"/>
    <mergeCell ref="Q3:Q4"/>
    <mergeCell ref="T3:T4"/>
    <mergeCell ref="U3:U4"/>
    <mergeCell ref="V3:V4"/>
    <mergeCell ref="W3:W4"/>
  </mergeCells>
  <printOptions horizontalCentered="1"/>
  <pageMargins left="0.161111111111111" right="0.161111111111111" top="0.409027777777778" bottom="0.21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workbookViewId="0">
      <selection activeCell="C17" sqref="C17"/>
    </sheetView>
  </sheetViews>
  <sheetFormatPr defaultColWidth="9" defaultRowHeight="13.5"/>
  <cols>
    <col min="1" max="1" width="4.75" style="4" customWidth="1"/>
    <col min="2" max="2" width="6.875" customWidth="1"/>
    <col min="3" max="3" width="4.75" customWidth="1"/>
    <col min="4" max="4" width="6.25" style="2" customWidth="1"/>
    <col min="5" max="5" width="5.125" customWidth="1"/>
    <col min="6" max="6" width="6.625" style="2" customWidth="1"/>
    <col min="7" max="7" width="5" customWidth="1"/>
    <col min="8" max="8" width="5.75" style="2" customWidth="1"/>
    <col min="9" max="9" width="5.875" customWidth="1"/>
    <col min="10" max="10" width="6.75" style="2" customWidth="1"/>
    <col min="11" max="11" width="6.25" style="3" customWidth="1"/>
    <col min="12" max="12" width="5.25" customWidth="1"/>
    <col min="13" max="15" width="5" customWidth="1"/>
    <col min="16" max="16" width="6.375" customWidth="1"/>
    <col min="17" max="17" width="7.125" style="2" customWidth="1"/>
    <col min="18" max="18" width="5.5" style="3" customWidth="1"/>
    <col min="19" max="19" width="6.5" style="21" customWidth="1"/>
    <col min="20" max="20" width="6.625" style="21" customWidth="1"/>
    <col min="21" max="21" width="6.875" style="21" customWidth="1"/>
    <col min="22" max="22" width="5.875" customWidth="1"/>
  </cols>
  <sheetData>
    <row r="1" ht="29" customHeight="1" spans="1:22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="4" customFormat="1" ht="52" customHeight="1" spans="1:22">
      <c r="A2" s="7" t="s">
        <v>1</v>
      </c>
      <c r="B2" s="7" t="s">
        <v>2</v>
      </c>
      <c r="C2" s="8" t="s">
        <v>3</v>
      </c>
      <c r="D2" s="9" t="s">
        <v>3</v>
      </c>
      <c r="E2" s="8" t="s">
        <v>4</v>
      </c>
      <c r="F2" s="9" t="s">
        <v>4</v>
      </c>
      <c r="G2" s="8" t="s">
        <v>6</v>
      </c>
      <c r="H2" s="10" t="s">
        <v>6</v>
      </c>
      <c r="I2" s="8" t="s">
        <v>5</v>
      </c>
      <c r="J2" s="9" t="s">
        <v>5</v>
      </c>
      <c r="K2" s="10" t="s">
        <v>7</v>
      </c>
      <c r="L2" s="8" t="s">
        <v>8</v>
      </c>
      <c r="M2" s="8" t="s">
        <v>64</v>
      </c>
      <c r="N2" s="8" t="s">
        <v>65</v>
      </c>
      <c r="O2" s="8" t="s">
        <v>66</v>
      </c>
      <c r="P2" s="8" t="s">
        <v>8</v>
      </c>
      <c r="Q2" s="10" t="s">
        <v>8</v>
      </c>
      <c r="R2" s="10" t="s">
        <v>67</v>
      </c>
      <c r="S2" s="23" t="s">
        <v>15</v>
      </c>
      <c r="T2" s="23" t="s">
        <v>68</v>
      </c>
      <c r="U2" s="23" t="s">
        <v>17</v>
      </c>
      <c r="V2" s="15" t="s">
        <v>69</v>
      </c>
    </row>
    <row r="3" s="4" customFormat="1" ht="34" customHeight="1" spans="1:22">
      <c r="A3" s="11"/>
      <c r="B3" s="11"/>
      <c r="C3" s="8" t="s">
        <v>19</v>
      </c>
      <c r="D3" s="9" t="s">
        <v>70</v>
      </c>
      <c r="E3" s="8" t="s">
        <v>19</v>
      </c>
      <c r="F3" s="9" t="s">
        <v>70</v>
      </c>
      <c r="G3" s="8" t="s">
        <v>19</v>
      </c>
      <c r="H3" s="9" t="s">
        <v>20</v>
      </c>
      <c r="I3" s="8" t="s">
        <v>19</v>
      </c>
      <c r="J3" s="9" t="s">
        <v>70</v>
      </c>
      <c r="K3" s="10" t="s">
        <v>71</v>
      </c>
      <c r="L3" s="8" t="s">
        <v>19</v>
      </c>
      <c r="M3" s="8" t="s">
        <v>19</v>
      </c>
      <c r="N3" s="8" t="s">
        <v>19</v>
      </c>
      <c r="O3" s="8" t="s">
        <v>19</v>
      </c>
      <c r="P3" s="8" t="s">
        <v>72</v>
      </c>
      <c r="Q3" s="9" t="s">
        <v>20</v>
      </c>
      <c r="R3" s="10" t="s">
        <v>19</v>
      </c>
      <c r="S3" s="24"/>
      <c r="T3" s="24"/>
      <c r="U3" s="24"/>
      <c r="V3" s="17"/>
    </row>
    <row r="4" s="4" customFormat="1" ht="31" customHeight="1" spans="1:22">
      <c r="A4" s="12">
        <v>1</v>
      </c>
      <c r="B4" s="14" t="s">
        <v>73</v>
      </c>
      <c r="C4" s="12">
        <v>29</v>
      </c>
      <c r="D4" s="13">
        <f>C4/32*10</f>
        <v>9.0625</v>
      </c>
      <c r="E4" s="12">
        <v>9</v>
      </c>
      <c r="F4" s="13">
        <f>E4/11*5</f>
        <v>4.09090909090909</v>
      </c>
      <c r="G4" s="12">
        <v>6.6</v>
      </c>
      <c r="H4" s="13">
        <f>G4/6.6*5</f>
        <v>5</v>
      </c>
      <c r="I4" s="12">
        <v>7.29</v>
      </c>
      <c r="J4" s="13">
        <f>I4/9.6*5</f>
        <v>3.796875</v>
      </c>
      <c r="K4" s="14">
        <v>40.8</v>
      </c>
      <c r="L4" s="12">
        <v>1</v>
      </c>
      <c r="M4" s="12">
        <v>10</v>
      </c>
      <c r="N4" s="12">
        <v>6.6</v>
      </c>
      <c r="O4" s="12">
        <v>41.1</v>
      </c>
      <c r="P4" s="12">
        <f t="shared" ref="P4:P12" si="0">SUM(L4:O4)</f>
        <v>58.7</v>
      </c>
      <c r="Q4" s="13">
        <f>P4/58.7*10</f>
        <v>10</v>
      </c>
      <c r="R4" s="14">
        <v>3</v>
      </c>
      <c r="S4" s="25">
        <v>8.35</v>
      </c>
      <c r="T4" s="25">
        <f>D4+F4+H4+J4+K4+Q4+R4+S4</f>
        <v>84.1002840909091</v>
      </c>
      <c r="U4" s="25" t="s">
        <v>22</v>
      </c>
      <c r="V4" s="12" t="s">
        <v>74</v>
      </c>
    </row>
    <row r="5" s="4" customFormat="1" ht="31" customHeight="1" spans="1:22">
      <c r="A5" s="12">
        <v>2</v>
      </c>
      <c r="B5" s="14" t="s">
        <v>75</v>
      </c>
      <c r="C5" s="12">
        <v>32</v>
      </c>
      <c r="D5" s="13">
        <f>C5/32*10</f>
        <v>10</v>
      </c>
      <c r="E5" s="12">
        <v>7</v>
      </c>
      <c r="F5" s="13">
        <f>E5/11*5</f>
        <v>3.18181818181818</v>
      </c>
      <c r="G5" s="12">
        <v>6</v>
      </c>
      <c r="H5" s="13">
        <f>G5/6.6*5</f>
        <v>4.54545454545455</v>
      </c>
      <c r="I5" s="12">
        <v>5.6</v>
      </c>
      <c r="J5" s="13">
        <f>I5/9.6*5</f>
        <v>2.91666666666667</v>
      </c>
      <c r="K5" s="14">
        <v>43.4</v>
      </c>
      <c r="L5" s="12">
        <v>1</v>
      </c>
      <c r="M5" s="12">
        <v>0</v>
      </c>
      <c r="N5" s="12"/>
      <c r="O5" s="12">
        <v>20</v>
      </c>
      <c r="P5" s="12">
        <f t="shared" si="0"/>
        <v>21</v>
      </c>
      <c r="Q5" s="13">
        <f>P5/58.7*10</f>
        <v>3.57751277683135</v>
      </c>
      <c r="R5" s="14">
        <v>3</v>
      </c>
      <c r="S5" s="25">
        <v>8.38</v>
      </c>
      <c r="T5" s="25">
        <f>D5+F5+H5+J5+K5+Q5+R5+S5</f>
        <v>79.0014521707707</v>
      </c>
      <c r="U5" s="25"/>
      <c r="V5" s="12" t="s">
        <v>74</v>
      </c>
    </row>
    <row r="6" s="4" customFormat="1" ht="31" customHeight="1" spans="1:22">
      <c r="A6" s="12">
        <v>3</v>
      </c>
      <c r="B6" s="14" t="s">
        <v>76</v>
      </c>
      <c r="C6" s="12">
        <v>28</v>
      </c>
      <c r="D6" s="13">
        <f>C6/32*10</f>
        <v>8.75</v>
      </c>
      <c r="E6" s="12">
        <v>10</v>
      </c>
      <c r="F6" s="13">
        <f>E6/11*5</f>
        <v>4.54545454545454</v>
      </c>
      <c r="G6" s="12">
        <v>3.9</v>
      </c>
      <c r="H6" s="13">
        <f>G6/6.6*5</f>
        <v>2.95454545454545</v>
      </c>
      <c r="I6" s="12">
        <v>9.6</v>
      </c>
      <c r="J6" s="13">
        <f>I6/9.6*5</f>
        <v>5</v>
      </c>
      <c r="K6" s="14">
        <v>41.9</v>
      </c>
      <c r="L6" s="12">
        <v>1</v>
      </c>
      <c r="M6" s="12">
        <v>14</v>
      </c>
      <c r="N6" s="12">
        <v>4.8</v>
      </c>
      <c r="O6" s="12">
        <v>10.5</v>
      </c>
      <c r="P6" s="12">
        <f t="shared" si="0"/>
        <v>30.3</v>
      </c>
      <c r="Q6" s="13">
        <f>P6/58.7*10</f>
        <v>5.1618398637138</v>
      </c>
      <c r="R6" s="14">
        <v>0</v>
      </c>
      <c r="S6" s="25">
        <v>8.23</v>
      </c>
      <c r="T6" s="25">
        <f t="shared" ref="T6:T12" si="1">D6+F6+H6+J6+K6+Q6+R6+S6</f>
        <v>76.5418398637138</v>
      </c>
      <c r="U6" s="25"/>
      <c r="V6" s="12" t="s">
        <v>74</v>
      </c>
    </row>
    <row r="7" s="4" customFormat="1" ht="31" customHeight="1" spans="1:22">
      <c r="A7" s="12">
        <v>4</v>
      </c>
      <c r="B7" s="14" t="s">
        <v>77</v>
      </c>
      <c r="C7" s="12">
        <v>25</v>
      </c>
      <c r="D7" s="13">
        <f>C7/32*10</f>
        <v>7.8125</v>
      </c>
      <c r="E7" s="12">
        <v>11</v>
      </c>
      <c r="F7" s="13">
        <f>E7/11*5</f>
        <v>5</v>
      </c>
      <c r="G7" s="12">
        <v>6.6</v>
      </c>
      <c r="H7" s="13">
        <f>G7/6.6*5</f>
        <v>5</v>
      </c>
      <c r="I7" s="12">
        <v>7</v>
      </c>
      <c r="J7" s="13">
        <f>I7/9.6*5</f>
        <v>3.64583333333333</v>
      </c>
      <c r="K7" s="14">
        <v>40.5</v>
      </c>
      <c r="L7" s="12">
        <v>1</v>
      </c>
      <c r="M7" s="12">
        <v>0</v>
      </c>
      <c r="N7" s="12">
        <v>0</v>
      </c>
      <c r="O7" s="12">
        <v>19</v>
      </c>
      <c r="P7" s="12">
        <f t="shared" si="0"/>
        <v>20</v>
      </c>
      <c r="Q7" s="13">
        <f>P7/58.7*10</f>
        <v>3.40715502555366</v>
      </c>
      <c r="R7" s="14">
        <v>0</v>
      </c>
      <c r="S7" s="25">
        <v>8.77</v>
      </c>
      <c r="T7" s="25">
        <f t="shared" si="1"/>
        <v>74.135488358887</v>
      </c>
      <c r="U7" s="25"/>
      <c r="V7" s="12" t="s">
        <v>74</v>
      </c>
    </row>
    <row r="8" s="4" customFormat="1" ht="31" customHeight="1" spans="1:22">
      <c r="A8" s="12">
        <v>5</v>
      </c>
      <c r="B8" s="12" t="s">
        <v>78</v>
      </c>
      <c r="C8" s="12">
        <v>36</v>
      </c>
      <c r="D8" s="13">
        <f>C8/36*10</f>
        <v>10</v>
      </c>
      <c r="E8" s="12">
        <v>8</v>
      </c>
      <c r="F8" s="13">
        <f>E8/16*10</f>
        <v>5</v>
      </c>
      <c r="G8" s="12">
        <v>5</v>
      </c>
      <c r="H8" s="13">
        <v>5</v>
      </c>
      <c r="I8" s="12"/>
      <c r="J8" s="13"/>
      <c r="K8" s="14">
        <v>40</v>
      </c>
      <c r="L8" s="12">
        <v>1</v>
      </c>
      <c r="M8" s="12">
        <v>2</v>
      </c>
      <c r="N8" s="12"/>
      <c r="O8" s="12">
        <v>36.2</v>
      </c>
      <c r="P8" s="12">
        <f t="shared" si="0"/>
        <v>39.2</v>
      </c>
      <c r="Q8" s="13">
        <f>P8/39.2*10</f>
        <v>10</v>
      </c>
      <c r="R8" s="14">
        <v>0</v>
      </c>
      <c r="S8" s="25">
        <v>8.53</v>
      </c>
      <c r="T8" s="25">
        <f t="shared" si="1"/>
        <v>78.53</v>
      </c>
      <c r="U8" s="25" t="s">
        <v>22</v>
      </c>
      <c r="V8" s="12" t="s">
        <v>79</v>
      </c>
    </row>
    <row r="9" s="4" customFormat="1" ht="31" customHeight="1" spans="1:22">
      <c r="A9" s="12">
        <v>6</v>
      </c>
      <c r="B9" s="12" t="s">
        <v>80</v>
      </c>
      <c r="C9" s="12">
        <v>35</v>
      </c>
      <c r="D9" s="13">
        <f>C9/36*10</f>
        <v>9.72222222222222</v>
      </c>
      <c r="E9" s="12">
        <v>16</v>
      </c>
      <c r="F9" s="13">
        <f>E9/16*10</f>
        <v>10</v>
      </c>
      <c r="G9" s="12">
        <v>5</v>
      </c>
      <c r="H9" s="13">
        <v>5</v>
      </c>
      <c r="I9" s="12"/>
      <c r="J9" s="13"/>
      <c r="K9" s="14">
        <v>35.9</v>
      </c>
      <c r="L9" s="12">
        <v>1</v>
      </c>
      <c r="M9" s="12">
        <v>3.2</v>
      </c>
      <c r="N9" s="12"/>
      <c r="O9" s="12">
        <v>11.5</v>
      </c>
      <c r="P9" s="12">
        <f t="shared" si="0"/>
        <v>15.7</v>
      </c>
      <c r="Q9" s="13">
        <f>P9/39.2*10</f>
        <v>4.00510204081633</v>
      </c>
      <c r="R9" s="14">
        <v>3</v>
      </c>
      <c r="S9" s="25">
        <v>8.69</v>
      </c>
      <c r="T9" s="25">
        <f t="shared" si="1"/>
        <v>76.3173242630385</v>
      </c>
      <c r="U9" s="25" t="s">
        <v>22</v>
      </c>
      <c r="V9" s="12" t="s">
        <v>79</v>
      </c>
    </row>
    <row r="10" s="4" customFormat="1" ht="31" customHeight="1" spans="1:22">
      <c r="A10" s="12">
        <v>7</v>
      </c>
      <c r="B10" s="12" t="s">
        <v>81</v>
      </c>
      <c r="C10" s="12">
        <v>30</v>
      </c>
      <c r="D10" s="13">
        <f>C10/36*10</f>
        <v>8.33333333333333</v>
      </c>
      <c r="E10" s="12">
        <v>6</v>
      </c>
      <c r="F10" s="13">
        <f>E10/16*10</f>
        <v>3.75</v>
      </c>
      <c r="G10" s="12">
        <v>5</v>
      </c>
      <c r="H10" s="13">
        <v>5</v>
      </c>
      <c r="I10" s="12"/>
      <c r="J10" s="13"/>
      <c r="K10" s="14">
        <v>41</v>
      </c>
      <c r="L10" s="12">
        <v>1</v>
      </c>
      <c r="M10" s="12">
        <v>0</v>
      </c>
      <c r="N10" s="12">
        <v>1.8</v>
      </c>
      <c r="O10" s="12">
        <v>4.1</v>
      </c>
      <c r="P10" s="12">
        <f t="shared" si="0"/>
        <v>6.9</v>
      </c>
      <c r="Q10" s="13">
        <f>P10/39.2*10</f>
        <v>1.76020408163265</v>
      </c>
      <c r="R10" s="14">
        <v>0</v>
      </c>
      <c r="S10" s="25">
        <v>8.32</v>
      </c>
      <c r="T10" s="25">
        <f t="shared" si="1"/>
        <v>68.163537414966</v>
      </c>
      <c r="U10" s="25"/>
      <c r="V10" s="12" t="s">
        <v>79</v>
      </c>
    </row>
    <row r="11" s="4" customFormat="1" ht="31" customHeight="1" spans="1:22">
      <c r="A11" s="12">
        <v>8</v>
      </c>
      <c r="B11" s="12" t="s">
        <v>82</v>
      </c>
      <c r="C11" s="12">
        <v>21</v>
      </c>
      <c r="D11" s="13">
        <f>C11/36*10</f>
        <v>5.83333333333333</v>
      </c>
      <c r="E11" s="12">
        <v>5</v>
      </c>
      <c r="F11" s="13">
        <f>E11/16*10</f>
        <v>3.125</v>
      </c>
      <c r="G11" s="12">
        <v>5</v>
      </c>
      <c r="H11" s="13">
        <v>5</v>
      </c>
      <c r="I11" s="12"/>
      <c r="J11" s="13"/>
      <c r="K11" s="14">
        <v>41</v>
      </c>
      <c r="L11" s="12">
        <v>1</v>
      </c>
      <c r="M11" s="12">
        <v>2</v>
      </c>
      <c r="N11" s="12">
        <v>1.8</v>
      </c>
      <c r="O11" s="12">
        <v>9</v>
      </c>
      <c r="P11" s="12">
        <f t="shared" si="0"/>
        <v>13.8</v>
      </c>
      <c r="Q11" s="13">
        <f>P11/39.2*10</f>
        <v>3.52040816326531</v>
      </c>
      <c r="R11" s="14">
        <v>0</v>
      </c>
      <c r="S11" s="25">
        <v>8.4</v>
      </c>
      <c r="T11" s="25">
        <f t="shared" si="1"/>
        <v>66.8787414965986</v>
      </c>
      <c r="U11" s="25"/>
      <c r="V11" s="12" t="s">
        <v>79</v>
      </c>
    </row>
    <row r="12" s="4" customFormat="1" ht="31" customHeight="1" spans="1:22">
      <c r="A12" s="12">
        <v>9</v>
      </c>
      <c r="B12" s="12" t="s">
        <v>83</v>
      </c>
      <c r="C12" s="12">
        <v>30</v>
      </c>
      <c r="D12" s="13">
        <f>C12/36*10</f>
        <v>8.33333333333333</v>
      </c>
      <c r="E12" s="12">
        <v>7</v>
      </c>
      <c r="F12" s="13">
        <f>E12/16*10</f>
        <v>4.375</v>
      </c>
      <c r="G12" s="12">
        <v>5</v>
      </c>
      <c r="H12" s="13">
        <v>5</v>
      </c>
      <c r="I12" s="12"/>
      <c r="J12" s="13"/>
      <c r="K12" s="14">
        <v>34</v>
      </c>
      <c r="L12" s="12">
        <v>1</v>
      </c>
      <c r="M12" s="12">
        <v>3</v>
      </c>
      <c r="N12" s="12">
        <v>3</v>
      </c>
      <c r="O12" s="12">
        <v>3.9</v>
      </c>
      <c r="P12" s="12">
        <f t="shared" si="0"/>
        <v>10.9</v>
      </c>
      <c r="Q12" s="13">
        <f>P12/39.2*10</f>
        <v>2.78061224489796</v>
      </c>
      <c r="R12" s="14">
        <v>3</v>
      </c>
      <c r="S12" s="25">
        <v>8.16</v>
      </c>
      <c r="T12" s="25">
        <f t="shared" si="1"/>
        <v>65.6489455782313</v>
      </c>
      <c r="U12" s="25"/>
      <c r="V12" s="12" t="s">
        <v>79</v>
      </c>
    </row>
  </sheetData>
  <sortState ref="A8:W12">
    <sortCondition ref="T8:T12" descending="1"/>
  </sortState>
  <mergeCells count="7">
    <mergeCell ref="A1:V1"/>
    <mergeCell ref="A2:A3"/>
    <mergeCell ref="B2:B3"/>
    <mergeCell ref="S2:S3"/>
    <mergeCell ref="T2:T3"/>
    <mergeCell ref="U2:U3"/>
    <mergeCell ref="V2:V3"/>
  </mergeCells>
  <printOptions horizontalCentered="1"/>
  <pageMargins left="0.554861111111111" right="0.554861111111111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workbookViewId="0">
      <selection activeCell="I12" sqref="I12"/>
    </sheetView>
  </sheetViews>
  <sheetFormatPr defaultColWidth="9" defaultRowHeight="13.5" outlineLevelRow="4"/>
  <cols>
    <col min="1" max="1" width="4.75" customWidth="1"/>
    <col min="2" max="2" width="7.5" customWidth="1"/>
    <col min="3" max="3" width="6.625" customWidth="1"/>
    <col min="4" max="4" width="6.5" style="2" customWidth="1"/>
    <col min="5" max="5" width="6" customWidth="1"/>
    <col min="6" max="6" width="7" style="3" customWidth="1"/>
    <col min="7" max="7" width="5.375" customWidth="1"/>
    <col min="8" max="8" width="5.875" style="2" customWidth="1"/>
    <col min="9" max="9" width="6.875" customWidth="1"/>
    <col min="10" max="10" width="7.875" style="3" customWidth="1"/>
    <col min="11" max="11" width="6.625" style="3" customWidth="1"/>
    <col min="13" max="13" width="7" customWidth="1"/>
    <col min="14" max="14" width="7.375" customWidth="1"/>
    <col min="15" max="15" width="5.875" customWidth="1"/>
    <col min="16" max="16" width="8.125" customWidth="1"/>
    <col min="17" max="17" width="8.125" style="3" customWidth="1"/>
    <col min="18" max="18" width="6" style="3" customWidth="1"/>
    <col min="19" max="19" width="6.125" style="4" customWidth="1"/>
    <col min="20" max="20" width="6.5" style="5" customWidth="1"/>
    <col min="21" max="21" width="6.125" customWidth="1"/>
  </cols>
  <sheetData>
    <row r="1" s="1" customFormat="1" ht="36" customHeight="1" spans="1:21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44" customHeight="1" spans="1:21">
      <c r="A2" s="7" t="s">
        <v>1</v>
      </c>
      <c r="B2" s="7" t="s">
        <v>2</v>
      </c>
      <c r="C2" s="8" t="s">
        <v>3</v>
      </c>
      <c r="D2" s="9" t="s">
        <v>3</v>
      </c>
      <c r="E2" s="8" t="s">
        <v>4</v>
      </c>
      <c r="F2" s="10" t="s">
        <v>4</v>
      </c>
      <c r="G2" s="8" t="s">
        <v>6</v>
      </c>
      <c r="H2" s="9" t="s">
        <v>6</v>
      </c>
      <c r="I2" s="8" t="s">
        <v>5</v>
      </c>
      <c r="J2" s="10" t="s">
        <v>5</v>
      </c>
      <c r="K2" s="10" t="s">
        <v>7</v>
      </c>
      <c r="L2" s="8" t="s">
        <v>85</v>
      </c>
      <c r="M2" s="8" t="s">
        <v>9</v>
      </c>
      <c r="N2" s="8" t="s">
        <v>10</v>
      </c>
      <c r="O2" s="8" t="s">
        <v>11</v>
      </c>
      <c r="P2" s="8" t="s">
        <v>8</v>
      </c>
      <c r="Q2" s="10" t="s">
        <v>8</v>
      </c>
      <c r="R2" s="10" t="s">
        <v>14</v>
      </c>
      <c r="S2" s="15" t="s">
        <v>86</v>
      </c>
      <c r="T2" s="16" t="s">
        <v>16</v>
      </c>
      <c r="U2" s="15" t="s">
        <v>17</v>
      </c>
    </row>
    <row r="3" ht="39" customHeight="1" spans="1:21">
      <c r="A3" s="11"/>
      <c r="B3" s="11"/>
      <c r="C3" s="8" t="s">
        <v>19</v>
      </c>
      <c r="D3" s="9" t="s">
        <v>70</v>
      </c>
      <c r="E3" s="8" t="s">
        <v>19</v>
      </c>
      <c r="F3" s="10" t="s">
        <v>70</v>
      </c>
      <c r="G3" s="8" t="s">
        <v>19</v>
      </c>
      <c r="H3" s="9" t="s">
        <v>20</v>
      </c>
      <c r="I3" s="8" t="s">
        <v>19</v>
      </c>
      <c r="J3" s="10" t="s">
        <v>70</v>
      </c>
      <c r="K3" s="10" t="s">
        <v>87</v>
      </c>
      <c r="L3" s="8" t="s">
        <v>19</v>
      </c>
      <c r="M3" s="8" t="s">
        <v>19</v>
      </c>
      <c r="N3" s="8" t="s">
        <v>19</v>
      </c>
      <c r="O3" s="8" t="s">
        <v>19</v>
      </c>
      <c r="P3" s="8" t="s">
        <v>72</v>
      </c>
      <c r="Q3" s="10" t="s">
        <v>88</v>
      </c>
      <c r="R3" s="10" t="s">
        <v>19</v>
      </c>
      <c r="S3" s="17"/>
      <c r="T3" s="18"/>
      <c r="U3" s="17"/>
    </row>
    <row r="4" ht="30" customHeight="1" spans="1:21">
      <c r="A4" s="12">
        <v>1</v>
      </c>
      <c r="B4" s="12" t="s">
        <v>89</v>
      </c>
      <c r="C4" s="12">
        <v>35</v>
      </c>
      <c r="D4" s="13">
        <f>C4/35*10</f>
        <v>10</v>
      </c>
      <c r="E4" s="12">
        <v>10</v>
      </c>
      <c r="F4" s="13">
        <f>E4/19*5</f>
        <v>2.63157894736842</v>
      </c>
      <c r="G4" s="12">
        <v>6.6</v>
      </c>
      <c r="H4" s="13">
        <f>G4/6.6*5</f>
        <v>5</v>
      </c>
      <c r="I4" s="12">
        <v>8.93</v>
      </c>
      <c r="J4" s="14">
        <v>5</v>
      </c>
      <c r="K4" s="14">
        <v>40.7</v>
      </c>
      <c r="L4" s="12">
        <v>3</v>
      </c>
      <c r="M4" s="12">
        <v>0</v>
      </c>
      <c r="N4" s="12">
        <v>4.2</v>
      </c>
      <c r="O4" s="12">
        <v>32.1</v>
      </c>
      <c r="P4" s="12">
        <f>SUM(L4:O4)</f>
        <v>39.3</v>
      </c>
      <c r="Q4" s="14">
        <f>P4/39.3*10</f>
        <v>10</v>
      </c>
      <c r="R4" s="14">
        <v>3</v>
      </c>
      <c r="S4" s="12">
        <v>8.7</v>
      </c>
      <c r="T4" s="19">
        <f>D4+F4+H4+J4+K4+Q4+R4+S4</f>
        <v>85.0315789473684</v>
      </c>
      <c r="U4" s="20" t="s">
        <v>22</v>
      </c>
    </row>
    <row r="5" ht="30" customHeight="1" spans="1:21">
      <c r="A5" s="12">
        <v>2</v>
      </c>
      <c r="B5" s="12" t="s">
        <v>90</v>
      </c>
      <c r="C5" s="12">
        <v>32</v>
      </c>
      <c r="D5" s="13">
        <f>C5/35*10</f>
        <v>9.14285714285714</v>
      </c>
      <c r="E5" s="12">
        <v>19</v>
      </c>
      <c r="F5" s="13">
        <f>E5/19*5</f>
        <v>5</v>
      </c>
      <c r="G5" s="12">
        <v>5.8</v>
      </c>
      <c r="H5" s="13">
        <f>G5/6.6*5</f>
        <v>4.39393939393939</v>
      </c>
      <c r="I5" s="12">
        <v>0</v>
      </c>
      <c r="J5" s="14">
        <v>0</v>
      </c>
      <c r="K5" s="14">
        <v>41</v>
      </c>
      <c r="L5" s="12">
        <v>1</v>
      </c>
      <c r="M5" s="12">
        <v>0</v>
      </c>
      <c r="N5" s="12">
        <v>4.2</v>
      </c>
      <c r="O5" s="12">
        <v>7</v>
      </c>
      <c r="P5" s="12">
        <f>SUM(L5:O5)</f>
        <v>12.2</v>
      </c>
      <c r="Q5" s="13">
        <f>P5/39.3*10</f>
        <v>3.10432569974555</v>
      </c>
      <c r="R5" s="14">
        <v>0</v>
      </c>
      <c r="S5" s="12">
        <v>8.3</v>
      </c>
      <c r="T5" s="19">
        <f>D5+F5+H5+J5+K5+Q5+R5+S5</f>
        <v>70.9411222365421</v>
      </c>
      <c r="U5" s="20"/>
    </row>
  </sheetData>
  <mergeCells count="6">
    <mergeCell ref="A1:U1"/>
    <mergeCell ref="A2:A3"/>
    <mergeCell ref="B2:B3"/>
    <mergeCell ref="S2:S3"/>
    <mergeCell ref="T2:T3"/>
    <mergeCell ref="U2:U3"/>
  </mergeCells>
  <printOptions horizontalCentered="1"/>
  <pageMargins left="0.161111111111111" right="0.161111111111111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校级干部公示表</vt:lpstr>
      <vt:lpstr>正高级公示</vt:lpstr>
      <vt:lpstr>学区督学公示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文档存本地丢失不负责</cp:lastModifiedBy>
  <dcterms:created xsi:type="dcterms:W3CDTF">2023-10-10T13:54:00Z</dcterms:created>
  <dcterms:modified xsi:type="dcterms:W3CDTF">2023-10-17T08:08:38Z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657A35DC1B02485EBC8A7FB20352F672_11</vt:lpwstr>
  </property>
  <property fmtid="{D5CDD505-2E9C-101B-9397-08002B2CF9AE}" pid="3" name="KSOProductBuildVer">
    <vt:lpwstr>2052-12.1.0.15712</vt:lpwstr>
  </property>
</Properties>
</file>