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45" tabRatio="832" activeTab="0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政府性基金预算支出表（表5）" sheetId="5" r:id="rId5"/>
    <sheet name="部门收支总表（表6）" sheetId="6" r:id="rId6"/>
    <sheet name="部门收入总表（表7）" sheetId="7" r:id="rId7"/>
    <sheet name="部门支出总表（表8）" sheetId="8" r:id="rId8"/>
  </sheets>
  <definedNames>
    <definedName name="_xlnm.Print_Area" localSheetId="6">'部门收入总表（表7）'!$A$1:$L$53</definedName>
    <definedName name="_xlnm.Print_Area" localSheetId="5">'部门收支总表（表6）'!$A$1:$D$22</definedName>
    <definedName name="_xlnm.Print_Area" localSheetId="7">'部门支出总表（表8）'!$A$1:$H$49</definedName>
    <definedName name="_xlnm.Print_Area" localSheetId="0">'财政拨款收支总表（表1）'!$A$1:$G$21</definedName>
    <definedName name="_xlnm.Print_Area" localSheetId="2">'一般公共预算财政拨款基本支出预算表（表3）'!$A$1:$E$54</definedName>
    <definedName name="_xlnm.Print_Area" localSheetId="1">'一般公共预算财政拨款支出预算表（表2）'!$A$1:$F$45</definedName>
    <definedName name="_xlnm.Print_Area" localSheetId="3">'一般公用预算“三公”经费支出表（表4）'!$A$1:$L$8</definedName>
    <definedName name="_xlnm.Print_Area" localSheetId="4">'政府性基金预算支出表（表5）'!$A$1:$E$10</definedName>
  </definedNames>
  <calcPr fullCalcOnLoad="1"/>
</workbook>
</file>

<file path=xl/sharedStrings.xml><?xml version="1.0" encoding="utf-8"?>
<sst xmlns="http://schemas.openxmlformats.org/spreadsheetml/2006/main" count="518" uniqueCount="340">
  <si>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</si>
  <si>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</si>
  <si>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</si>
  <si>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</si>
  <si>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</si>
  <si>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</si>
  <si>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</si>
  <si>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</si>
  <si>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</si>
  <si>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</si>
  <si>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</si>
  <si>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201</t>
  </si>
  <si>
    <t>一般公共服务支出</t>
  </si>
  <si>
    <t>外交支出</t>
  </si>
  <si>
    <t>国防支出</t>
  </si>
  <si>
    <t>公共安全支出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</si>
  <si>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</si>
  <si>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</si>
  <si>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</si>
  <si>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</si>
  <si>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</si>
  <si>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</si>
  <si>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</si>
  <si>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</si>
  <si>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</si>
  <si>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</si>
  <si>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</si>
  <si>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</si>
  <si>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</si>
  <si>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</si>
  <si>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</si>
  <si>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</si>
  <si>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</si>
  <si>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</si>
  <si>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</si>
  <si>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一般行政管理事务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</si>
  <si>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</si>
  <si>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</si>
  <si>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</si>
  <si>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</si>
  <si>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20503</t>
  </si>
  <si>
    <t xml:space="preserve">  职业教育</t>
  </si>
  <si>
    <t xml:space="preserve">  20508</t>
  </si>
  <si>
    <t xml:space="preserve">  进修及培训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</si>
  <si>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</si>
  <si>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</si>
  <si>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</si>
  <si>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</si>
  <si>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</si>
  <si>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</si>
  <si>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</si>
  <si>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</si>
  <si>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</si>
  <si>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</si>
  <si>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</si>
  <si>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</si>
  <si>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</si>
  <si>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</si>
  <si>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</si>
  <si>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</si>
  <si>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</si>
  <si>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</si>
  <si>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</si>
  <si>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</si>
  <si>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</si>
  <si>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</si>
  <si>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</si>
  <si>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</si>
  <si>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</si>
  <si>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</si>
  <si>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</si>
  <si>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</si>
  <si>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</si>
  <si>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</si>
  <si>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</si>
  <si>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</si>
  <si>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</si>
  <si>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</si>
  <si>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</si>
  <si>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</si>
  <si>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</si>
  <si>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</si>
  <si>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</si>
  <si>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</si>
  <si>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</si>
  <si>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</si>
  <si>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</si>
  <si>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</si>
  <si>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</si>
  <si>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</si>
  <si>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</si>
  <si>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</si>
  <si>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</si>
  <si>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</si>
  <si>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</si>
  <si>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</si>
  <si>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</si>
  <si>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</si>
  <si>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</si>
  <si>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</si>
  <si>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</si>
  <si>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</si>
  <si>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</si>
  <si>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</si>
  <si>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</si>
  <si>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</si>
  <si>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</si>
  <si>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</si>
  <si>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</si>
  <si>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</si>
  <si>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</si>
  <si>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</si>
  <si>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</si>
  <si>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</si>
  <si>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</si>
  <si>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</si>
  <si>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</si>
  <si>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</si>
  <si>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</si>
  <si>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</si>
  <si>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</si>
  <si>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</si>
  <si>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</si>
  <si>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</si>
  <si>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</si>
  <si>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</si>
  <si>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</si>
  <si>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</si>
  <si>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</si>
  <si>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</si>
  <si>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</si>
  <si>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</si>
  <si>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</si>
  <si>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</si>
  <si>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</si>
  <si>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</si>
  <si>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</si>
  <si>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</si>
  <si>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</si>
  <si>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</si>
  <si>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</si>
  <si>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</si>
  <si>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</si>
  <si>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</si>
  <si>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</si>
  <si>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</si>
  <si>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</si>
  <si>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</si>
  <si>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</si>
  <si>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</si>
  <si>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</si>
  <si>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</si>
  <si>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</si>
  <si>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</si>
  <si>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</si>
  <si>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住房公积金</t>
  </si>
  <si>
    <t>一般公共预算“三公”经费支出表</t>
  </si>
  <si>
    <t>2016年预算数</t>
  </si>
  <si>
    <t>政府性基金预算支出表</t>
  </si>
  <si>
    <t>本年政府性基金预算财政拨款支出</t>
  </si>
  <si>
    <t xml:space="preserve"> 部门收支总表</t>
  </si>
  <si>
    <t>结转下年</t>
  </si>
  <si>
    <t>上年结转</t>
  </si>
  <si>
    <t>212</t>
  </si>
  <si>
    <t>城乡社区支出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</si>
  <si>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</si>
  <si>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</si>
  <si>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</si>
  <si>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</si>
  <si>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</si>
  <si>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</si>
  <si>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</si>
  <si>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</si>
  <si>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</si>
  <si>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</si>
  <si>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</si>
  <si>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</si>
  <si>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</si>
  <si>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</si>
  <si>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</si>
  <si>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</si>
  <si>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</si>
  <si>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</si>
  <si>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</si>
  <si>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</si>
  <si>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</si>
  <si>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</si>
  <si>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</si>
  <si>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</si>
  <si>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</si>
  <si>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</si>
  <si>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</si>
  <si>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</si>
  <si>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</si>
  <si>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</si>
  <si>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</si>
  <si>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表2</t>
  </si>
  <si>
    <t>表3</t>
  </si>
  <si>
    <t>表4</t>
  </si>
  <si>
    <t>表5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</si>
  <si>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</si>
  <si>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</si>
  <si>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</si>
  <si>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</si>
  <si>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</si>
  <si>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</si>
  <si>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</si>
  <si>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</si>
  <si>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</si>
  <si>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</si>
  <si>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</si>
  <si>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</si>
  <si>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</si>
  <si>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</si>
  <si>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</si>
  <si>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</si>
  <si>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</si>
  <si>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</si>
  <si>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</si>
  <si>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</si>
  <si>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</si>
  <si>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 xml:space="preserve">  20501</t>
  </si>
  <si>
    <t xml:space="preserve">    2050101</t>
  </si>
  <si>
    <t xml:space="preserve">  教育管理事务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</si>
  <si>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</si>
  <si>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</si>
  <si>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</si>
  <si>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</si>
  <si>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</si>
  <si>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</si>
  <si>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  2050201</t>
  </si>
  <si>
    <t xml:space="preserve">    2050202</t>
  </si>
  <si>
    <t xml:space="preserve">    2050203</t>
  </si>
  <si>
    <t xml:space="preserve">    2050204</t>
  </si>
  <si>
    <t xml:space="preserve">    小学教育</t>
  </si>
  <si>
    <t xml:space="preserve">    初中教育</t>
  </si>
  <si>
    <t xml:space="preserve">    高中教育</t>
  </si>
  <si>
    <t xml:space="preserve">  20503</t>
  </si>
  <si>
    <t xml:space="preserve">    2050304</t>
  </si>
  <si>
    <t xml:space="preserve">    职业高中教育</t>
  </si>
  <si>
    <t xml:space="preserve">  20507</t>
  </si>
  <si>
    <t xml:space="preserve">    2050701</t>
  </si>
  <si>
    <t xml:space="preserve">  特殊教育</t>
  </si>
  <si>
    <t xml:space="preserve">    特殊学校教育</t>
  </si>
  <si>
    <t xml:space="preserve">  20508</t>
  </si>
  <si>
    <t xml:space="preserve">    2050801</t>
  </si>
  <si>
    <t xml:space="preserve">    教师进修</t>
  </si>
  <si>
    <t xml:space="preserve">    2059999</t>
  </si>
  <si>
    <t xml:space="preserve">    其他教育支出</t>
  </si>
  <si>
    <t xml:space="preserve">  20599</t>
  </si>
  <si>
    <t xml:space="preserve">  其他教育支出</t>
  </si>
  <si>
    <t xml:space="preserve">    2080802</t>
  </si>
  <si>
    <t xml:space="preserve">    2080599</t>
  </si>
  <si>
    <t xml:space="preserve">    其他行政事业单位离退休支出</t>
  </si>
  <si>
    <t xml:space="preserve">    伤残抚恤</t>
  </si>
  <si>
    <t xml:space="preserve">    2100503</t>
  </si>
  <si>
    <t xml:space="preserve">    公务员医疗补助</t>
  </si>
  <si>
    <t>212</t>
  </si>
  <si>
    <t xml:space="preserve">  21209</t>
  </si>
  <si>
    <t xml:space="preserve">    2120901</t>
  </si>
  <si>
    <t xml:space="preserve">    2050299</t>
  </si>
  <si>
    <t xml:space="preserve">    其他普通教育支出</t>
  </si>
  <si>
    <t>一般公共服务</t>
  </si>
  <si>
    <t xml:space="preserve">  20101</t>
  </si>
  <si>
    <t xml:space="preserve">    2010102</t>
  </si>
  <si>
    <t xml:space="preserve">  人大事务</t>
  </si>
  <si>
    <t xml:space="preserve">  20509</t>
  </si>
  <si>
    <t xml:space="preserve">    2050901</t>
  </si>
  <si>
    <t xml:space="preserve">    2050902</t>
  </si>
  <si>
    <t xml:space="preserve">    2050999</t>
  </si>
  <si>
    <t xml:space="preserve">    农村中小学校舍建设</t>
  </si>
  <si>
    <t xml:space="preserve">    农村中小学教学设施</t>
  </si>
  <si>
    <t xml:space="preserve">    其他教育费附加安排的支出</t>
  </si>
  <si>
    <t xml:space="preserve">  教育费附加安排的支出</t>
  </si>
  <si>
    <t xml:space="preserve">  30309</t>
  </si>
  <si>
    <t xml:space="preserve">  奖励金</t>
  </si>
  <si>
    <t xml:space="preserve">  其他对个人和家庭的补助支出</t>
  </si>
  <si>
    <t xml:space="preserve">  国内债务还本</t>
  </si>
  <si>
    <t xml:space="preserve">  办公设备购置</t>
  </si>
  <si>
    <t>其他资本性支出</t>
  </si>
  <si>
    <t>城乡社区事务</t>
  </si>
  <si>
    <t xml:space="preserve">    城市公共设施</t>
  </si>
  <si>
    <t xml:space="preserve">  城市公用事业附加及对应专项债务收入安排的支出</t>
  </si>
  <si>
    <t xml:space="preserve">    2050399</t>
  </si>
  <si>
    <t xml:space="preserve">    2050399</t>
  </si>
  <si>
    <t xml:space="preserve">    其他职业教育支出</t>
  </si>
  <si>
    <t xml:space="preserve">    2080801</t>
  </si>
  <si>
    <t xml:space="preserve">    死亡抚恤</t>
  </si>
  <si>
    <t>229</t>
  </si>
  <si>
    <t xml:space="preserve">  22960</t>
  </si>
  <si>
    <t xml:space="preserve">    2296004</t>
  </si>
  <si>
    <t xml:space="preserve">  彩票公益金及对应专项债务收入安排的支出</t>
  </si>
  <si>
    <t xml:space="preserve">    用于教育事业的彩票公益金支出</t>
  </si>
  <si>
    <t xml:space="preserve">  20501</t>
  </si>
  <si>
    <t xml:space="preserve">  教育管理事务</t>
  </si>
  <si>
    <t xml:space="preserve">    2050101</t>
  </si>
  <si>
    <t xml:space="preserve">    2050199</t>
  </si>
  <si>
    <t xml:space="preserve">    其他教育管理事务支出</t>
  </si>
  <si>
    <t xml:space="preserve">    小学教育</t>
  </si>
  <si>
    <t xml:space="preserve">    初中教育</t>
  </si>
  <si>
    <t xml:space="preserve">    高中教育</t>
  </si>
  <si>
    <t xml:space="preserve">    2050299</t>
  </si>
  <si>
    <t xml:space="preserve">    其他普通教育支出</t>
  </si>
  <si>
    <t xml:space="preserve">    2050304</t>
  </si>
  <si>
    <t xml:space="preserve">    职业高中教育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</si>
  <si>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</si>
  <si>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</si>
  <si>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</si>
  <si>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</si>
  <si>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2050801</t>
  </si>
  <si>
    <t xml:space="preserve">    教师进修</t>
  </si>
  <si>
    <t xml:space="preserve">  20509</t>
  </si>
  <si>
    <t xml:space="preserve">    2050901</t>
  </si>
  <si>
    <t xml:space="preserve">    2050902</t>
  </si>
  <si>
    <t xml:space="preserve">    2050999</t>
  </si>
  <si>
    <t xml:space="preserve">  20599</t>
  </si>
  <si>
    <t xml:space="preserve">  其他教育支出</t>
  </si>
  <si>
    <t xml:space="preserve">    2059999</t>
  </si>
  <si>
    <t xml:space="preserve">    其他教育支出</t>
  </si>
  <si>
    <t xml:space="preserve">    2080599</t>
  </si>
  <si>
    <t xml:space="preserve">    其他行政事业单位离退休支出</t>
  </si>
  <si>
    <t xml:space="preserve">    2080802</t>
  </si>
  <si>
    <t xml:space="preserve">    伤残抚恤</t>
  </si>
  <si>
    <t xml:space="preserve">    2100503</t>
  </si>
  <si>
    <t xml:space="preserve">    公务员医疗补助</t>
  </si>
  <si>
    <t>教育支出</t>
  </si>
  <si>
    <t>医疗卫生与计划生育支出</t>
  </si>
  <si>
    <t xml:space="preserve">  抚恤</t>
  </si>
  <si>
    <t>因公出国
（境）费</t>
  </si>
  <si>
    <t>公务用车购置及运行费</t>
  </si>
  <si>
    <t>公务接待
费</t>
  </si>
  <si>
    <t>公务用车
购置费</t>
  </si>
  <si>
    <t>公务用车
运行费</t>
  </si>
  <si>
    <t>一般公共预算拨款</t>
  </si>
  <si>
    <t>政府性基金预算拨款</t>
  </si>
  <si>
    <t xml:space="preserve">    农村中小学教学设施</t>
  </si>
  <si>
    <t xml:space="preserve">    其他教育费附加安排的支出</t>
  </si>
  <si>
    <t>城乡社区事务</t>
  </si>
  <si>
    <t>其他支出</t>
  </si>
  <si>
    <t>表1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</si>
</sst>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00"/>
    <numFmt numFmtId="186" formatCode="0.0_ "/>
    <numFmt numFmtId="187" formatCode="#,##0.00_ "/>
    <numFmt numFmtId="188" formatCode="\ \ @"/>
    <numFmt numFmtId="189" formatCode="\ \ \ \ @"/>
    <numFmt numFmtId="190" formatCode="_ * #,##0.00_ ;_ * \-#,##0.00_ ;_ * &quot;-&quot;_ ;_ @_ "/>
    <numFmt numFmtId="191" formatCode="0.00000"/>
    <numFmt numFmtId="192" formatCode="0.0000"/>
    <numFmt numFmtId="193" formatCode="0.000"/>
    <numFmt numFmtId="194" formatCode="0.0"/>
    <numFmt numFmtId="195" formatCode="0.00_ "/>
    <numFmt numFmtId="196" formatCode="0.0000_ "/>
    <numFmt numFmtId="197" formatCode="0.000000_ "/>
    <numFmt numFmtId="198" formatCode="0.0000000000_ "/>
    <numFmt numFmtId="199" formatCode="0.00000000000000000_ "/>
    <numFmt numFmtId="200" formatCode="0.0000000000000000_ "/>
    <numFmt numFmtId="201" formatCode="0.000000000000000_ "/>
    <numFmt numFmtId="202" formatCode="0.00000000000000_ "/>
    <numFmt numFmtId="203" formatCode="0.0000000000000_ "/>
    <numFmt numFmtId="204" formatCode="0.000000000000_ "/>
    <numFmt numFmtId="205" formatCode="0.00000000000_ "/>
    <numFmt numFmtId="206" formatCode="0.000000000_ "/>
    <numFmt numFmtId="207" formatCode="0.00000000_ "/>
    <numFmt numFmtId="208" formatCode="0.0000000_ "/>
    <numFmt numFmtId="209" formatCode="0.00000_ "/>
    <numFmt numFmtId="210" formatCode="0.000_ "/>
    <numFmt numFmtId="211" formatCode="0_ "/>
    <numFmt numFmtId="212" formatCode="0.000000000000000000_ "/>
    <numFmt numFmtId="213" formatCode="0.0000000000000000000_ "/>
    <numFmt numFmtId="214" formatCode="0.00000000000000000000_ "/>
    <numFmt numFmtId="215" formatCode="0.000000000000000000000_ "/>
    <numFmt numFmtId="216" formatCode="0.0000000000000000000000_ "/>
    <numFmt numFmtId="217" formatCode="0.000000000000000000000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/>
    </xf>
    <xf numFmtId="187" fontId="42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Zeros="0" tabSelected="1" zoomScalePageLayoutView="0" workbookViewId="0" topLeftCell="A1">
      <selection activeCell="A1" sqref="A1:G21"/>
    </sheetView>
  </sheetViews>
  <sheetFormatPr defaultColWidth="9.140625" defaultRowHeight="15"/>
  <cols>
    <col min="1" max="1" width="23.28125" style="0" customWidth="1"/>
    <col min="2" max="2" width="10.421875" style="2" bestFit="1" customWidth="1"/>
    <col min="3" max="3" width="23.28125" style="0" customWidth="1"/>
    <col min="4" max="4" width="10.421875" style="2" bestFit="1" customWidth="1"/>
    <col min="5" max="5" width="13.00390625" style="2" bestFit="1" customWidth="1"/>
    <col min="6" max="6" width="14.140625" style="2" customWidth="1"/>
    <col min="7" max="7" width="10.7109375" style="0" customWidth="1"/>
  </cols>
  <sheetData>
    <row r="1" ht="13.5">
      <c r="A1" t="s">
        <v>339</v>
      </c>
    </row>
    <row r="2" spans="1:7" ht="22.5">
      <c r="A2" s="31" t="s">
        <v>0</v>
      </c>
      <c r="B2" s="31"/>
      <c r="C2" s="31"/>
      <c r="D2" s="31"/>
      <c r="E2" s="31"/>
      <c r="F2" s="31"/>
      <c r="G2" s="31"/>
    </row>
    <row r="4" ht="13.5">
      <c r="G4" s="4" t="s">
        <v>1</v>
      </c>
    </row>
    <row r="5" spans="1:7" ht="24" customHeight="1">
      <c r="A5" s="32" t="s">
        <v>2</v>
      </c>
      <c r="B5" s="32"/>
      <c r="C5" s="32" t="s">
        <v>3</v>
      </c>
      <c r="D5" s="32"/>
      <c r="E5" s="32"/>
      <c r="F5" s="32"/>
      <c r="G5" s="32"/>
    </row>
    <row r="6" spans="1:7" ht="40.5">
      <c r="A6" s="9" t="s">
        <v>4</v>
      </c>
      <c r="B6" s="11" t="s">
        <v>5</v>
      </c>
      <c r="C6" s="9" t="s">
        <v>4</v>
      </c>
      <c r="D6" s="11" t="s">
        <v>6</v>
      </c>
      <c r="E6" s="12" t="s">
        <v>203</v>
      </c>
      <c r="F6" s="12" t="s">
        <v>204</v>
      </c>
      <c r="G6" s="10" t="s">
        <v>205</v>
      </c>
    </row>
    <row r="7" spans="1:7" ht="18" customHeight="1">
      <c r="A7" s="1" t="s">
        <v>7</v>
      </c>
      <c r="B7" s="11">
        <f>B8+B9+B10</f>
        <v>123414.25</v>
      </c>
      <c r="C7" s="1" t="s">
        <v>8</v>
      </c>
      <c r="D7" s="11">
        <f>SUM(D8:D19)</f>
        <v>145347.97</v>
      </c>
      <c r="E7" s="11">
        <f>SUM(E8:E19)</f>
        <v>145232.97</v>
      </c>
      <c r="F7" s="11">
        <f>SUM(F8:F19)</f>
        <v>115</v>
      </c>
      <c r="G7" s="1"/>
    </row>
    <row r="8" spans="1:7" ht="18" customHeight="1">
      <c r="A8" s="1" t="s">
        <v>333</v>
      </c>
      <c r="B8" s="11">
        <v>123364.25</v>
      </c>
      <c r="C8" s="1" t="s">
        <v>12</v>
      </c>
      <c r="D8" s="11">
        <f>E8+F8</f>
        <v>0</v>
      </c>
      <c r="E8" s="11"/>
      <c r="F8" s="11"/>
      <c r="G8" s="1"/>
    </row>
    <row r="9" spans="1:7" ht="18" customHeight="1">
      <c r="A9" s="1" t="s">
        <v>334</v>
      </c>
      <c r="B9" s="11">
        <v>50</v>
      </c>
      <c r="C9" s="1" t="s">
        <v>13</v>
      </c>
      <c r="D9" s="11">
        <f aca="true" t="shared" si="0" ref="D9:D21">E9+F9</f>
        <v>0</v>
      </c>
      <c r="E9" s="11"/>
      <c r="F9" s="11"/>
      <c r="G9" s="1"/>
    </row>
    <row r="10" spans="1:7" ht="18" customHeight="1">
      <c r="A10" s="1" t="s">
        <v>208</v>
      </c>
      <c r="B10" s="11"/>
      <c r="C10" s="1" t="s">
        <v>14</v>
      </c>
      <c r="D10" s="11">
        <f t="shared" si="0"/>
        <v>0</v>
      </c>
      <c r="E10" s="11"/>
      <c r="F10" s="11"/>
      <c r="G10" s="1"/>
    </row>
    <row r="11" spans="1:7" ht="18" customHeight="1">
      <c r="A11" s="1"/>
      <c r="B11" s="11"/>
      <c r="C11" s="1" t="s">
        <v>15</v>
      </c>
      <c r="D11" s="11">
        <f t="shared" si="0"/>
        <v>0</v>
      </c>
      <c r="E11" s="11"/>
      <c r="F11" s="11"/>
      <c r="G11" s="1"/>
    </row>
    <row r="12" spans="1:7" ht="18" customHeight="1">
      <c r="A12" s="1" t="s">
        <v>9</v>
      </c>
      <c r="B12" s="11">
        <f>B13+B14+B15</f>
        <v>21933.72</v>
      </c>
      <c r="C12" s="1" t="s">
        <v>16</v>
      </c>
      <c r="D12" s="11">
        <f t="shared" si="0"/>
        <v>109119.79000000001</v>
      </c>
      <c r="E12" s="11">
        <f>87251.07+21868.72</f>
        <v>109119.79000000001</v>
      </c>
      <c r="F12" s="11"/>
      <c r="G12" s="1"/>
    </row>
    <row r="13" spans="1:7" ht="18" customHeight="1">
      <c r="A13" s="1" t="s">
        <v>206</v>
      </c>
      <c r="B13" s="11">
        <v>21868.72</v>
      </c>
      <c r="C13" s="1" t="s">
        <v>18</v>
      </c>
      <c r="D13" s="11">
        <f t="shared" si="0"/>
        <v>23567.99</v>
      </c>
      <c r="E13" s="11">
        <v>23567.99</v>
      </c>
      <c r="F13" s="11"/>
      <c r="G13" s="1"/>
    </row>
    <row r="14" spans="1:7" ht="18" customHeight="1">
      <c r="A14" s="1" t="s">
        <v>207</v>
      </c>
      <c r="B14" s="11">
        <v>65</v>
      </c>
      <c r="C14" s="1" t="s">
        <v>20</v>
      </c>
      <c r="D14" s="11">
        <f t="shared" si="0"/>
        <v>6964.93</v>
      </c>
      <c r="E14" s="11">
        <v>6964.93</v>
      </c>
      <c r="F14" s="11"/>
      <c r="G14" s="1"/>
    </row>
    <row r="15" spans="1:7" ht="18" customHeight="1">
      <c r="A15" s="1" t="s">
        <v>208</v>
      </c>
      <c r="B15" s="11"/>
      <c r="C15" s="1" t="s">
        <v>21</v>
      </c>
      <c r="D15" s="11">
        <f t="shared" si="0"/>
        <v>0</v>
      </c>
      <c r="E15" s="11"/>
      <c r="F15" s="11"/>
      <c r="G15" s="1"/>
    </row>
    <row r="16" spans="1:7" ht="18" customHeight="1">
      <c r="A16" s="1"/>
      <c r="B16" s="11"/>
      <c r="C16" s="1" t="s">
        <v>22</v>
      </c>
      <c r="D16" s="11">
        <f t="shared" si="0"/>
        <v>0</v>
      </c>
      <c r="E16" s="11"/>
      <c r="F16" s="11"/>
      <c r="G16" s="1"/>
    </row>
    <row r="17" spans="1:7" ht="18" customHeight="1">
      <c r="A17" s="1"/>
      <c r="B17" s="11"/>
      <c r="C17" s="1" t="s">
        <v>23</v>
      </c>
      <c r="D17" s="11">
        <f t="shared" si="0"/>
        <v>0</v>
      </c>
      <c r="E17" s="11"/>
      <c r="F17" s="11"/>
      <c r="G17" s="1"/>
    </row>
    <row r="18" spans="1:7" ht="18" customHeight="1">
      <c r="A18" s="1"/>
      <c r="B18" s="11"/>
      <c r="C18" s="1" t="s">
        <v>25</v>
      </c>
      <c r="D18" s="11">
        <f t="shared" si="0"/>
        <v>5580.26</v>
      </c>
      <c r="E18" s="11">
        <v>5580.26</v>
      </c>
      <c r="F18" s="11"/>
      <c r="G18" s="1"/>
    </row>
    <row r="19" spans="1:7" ht="18" customHeight="1">
      <c r="A19" s="1"/>
      <c r="B19" s="11"/>
      <c r="C19" s="1" t="s">
        <v>26</v>
      </c>
      <c r="D19" s="11">
        <f t="shared" si="0"/>
        <v>115</v>
      </c>
      <c r="E19" s="11"/>
      <c r="F19" s="11">
        <f>50+65</f>
        <v>115</v>
      </c>
      <c r="G19" s="1"/>
    </row>
    <row r="20" spans="1:7" ht="18" customHeight="1">
      <c r="A20" s="1"/>
      <c r="B20" s="11"/>
      <c r="C20" s="1" t="s">
        <v>10</v>
      </c>
      <c r="D20" s="11">
        <f t="shared" si="0"/>
        <v>0</v>
      </c>
      <c r="E20" s="11"/>
      <c r="F20" s="11"/>
      <c r="G20" s="1"/>
    </row>
    <row r="21" spans="1:7" ht="18" customHeight="1">
      <c r="A21" s="9" t="s">
        <v>180</v>
      </c>
      <c r="B21" s="11">
        <f>B7+B12</f>
        <v>145347.97</v>
      </c>
      <c r="C21" s="9" t="s">
        <v>181</v>
      </c>
      <c r="D21" s="11">
        <f t="shared" si="0"/>
        <v>145347.97</v>
      </c>
      <c r="E21" s="11">
        <f>E7+E20</f>
        <v>145232.97</v>
      </c>
      <c r="F21" s="11">
        <f>F7+F20</f>
        <v>115</v>
      </c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Zeros="0" zoomScalePageLayoutView="0" workbookViewId="0" topLeftCell="A1">
      <selection activeCell="F9" sqref="F9"/>
    </sheetView>
  </sheetViews>
  <sheetFormatPr defaultColWidth="9.140625" defaultRowHeight="15"/>
  <cols>
    <col min="1" max="1" width="12.7109375" style="0" bestFit="1" customWidth="1"/>
    <col min="2" max="2" width="32.00390625" style="0" bestFit="1" customWidth="1"/>
    <col min="3" max="3" width="13.140625" style="2" customWidth="1"/>
    <col min="4" max="6" width="13.140625" style="0" customWidth="1"/>
  </cols>
  <sheetData>
    <row r="1" ht="13.5">
      <c r="A1" t="s">
        <v>196</v>
      </c>
    </row>
    <row r="2" spans="1:6" ht="22.5">
      <c r="A2" s="31" t="s">
        <v>183</v>
      </c>
      <c r="B2" s="31"/>
      <c r="C2" s="31"/>
      <c r="D2" s="31"/>
      <c r="E2" s="31"/>
      <c r="F2" s="31"/>
    </row>
    <row r="4" ht="13.5">
      <c r="F4" s="4" t="s">
        <v>1</v>
      </c>
    </row>
    <row r="5" spans="1:6" ht="13.5">
      <c r="A5" s="33" t="s">
        <v>27</v>
      </c>
      <c r="B5" s="34"/>
      <c r="C5" s="35" t="s">
        <v>28</v>
      </c>
      <c r="D5" s="37" t="s">
        <v>174</v>
      </c>
      <c r="E5" s="38"/>
      <c r="F5" s="34"/>
    </row>
    <row r="6" spans="1:6" ht="13.5">
      <c r="A6" s="3" t="s">
        <v>29</v>
      </c>
      <c r="B6" s="3" t="s">
        <v>30</v>
      </c>
      <c r="C6" s="36"/>
      <c r="D6" s="3" t="s">
        <v>31</v>
      </c>
      <c r="E6" s="3" t="s">
        <v>32</v>
      </c>
      <c r="F6" s="3" t="s">
        <v>33</v>
      </c>
    </row>
    <row r="7" spans="1:6" ht="13.5">
      <c r="A7" s="1"/>
      <c r="B7" s="8" t="s">
        <v>6</v>
      </c>
      <c r="C7" s="20">
        <f>C8+C11+C34+C41+C46</f>
        <v>91056.01999999997</v>
      </c>
      <c r="D7" s="20">
        <f>D8+D11+D34+D41+D46</f>
        <v>123364.24999999993</v>
      </c>
      <c r="E7" s="20">
        <f>E8+E11+E34+E41+E46</f>
        <v>106464.64999999989</v>
      </c>
      <c r="F7" s="20">
        <f>F8+F11+F34+F41+F46</f>
        <v>16899.6</v>
      </c>
    </row>
    <row r="8" spans="1:6" s="17" customFormat="1" ht="18" customHeight="1">
      <c r="A8" s="14" t="s">
        <v>11</v>
      </c>
      <c r="B8" s="1" t="s">
        <v>262</v>
      </c>
      <c r="C8" s="18">
        <f aca="true" t="shared" si="0" ref="C8:F9">C9</f>
        <v>130</v>
      </c>
      <c r="D8" s="11">
        <f t="shared" si="0"/>
        <v>0</v>
      </c>
      <c r="E8" s="11">
        <f t="shared" si="0"/>
        <v>0</v>
      </c>
      <c r="F8" s="11">
        <f t="shared" si="0"/>
        <v>0</v>
      </c>
    </row>
    <row r="9" spans="1:6" s="17" customFormat="1" ht="18" customHeight="1">
      <c r="A9" s="14" t="s">
        <v>263</v>
      </c>
      <c r="B9" s="1" t="s">
        <v>265</v>
      </c>
      <c r="C9" s="18">
        <f t="shared" si="0"/>
        <v>130</v>
      </c>
      <c r="D9" s="11">
        <f t="shared" si="0"/>
        <v>0</v>
      </c>
      <c r="E9" s="11">
        <f t="shared" si="0"/>
        <v>0</v>
      </c>
      <c r="F9" s="11">
        <f t="shared" si="0"/>
        <v>0</v>
      </c>
    </row>
    <row r="10" spans="1:6" s="17" customFormat="1" ht="18" customHeight="1">
      <c r="A10" s="14" t="s">
        <v>264</v>
      </c>
      <c r="B10" s="1" t="s">
        <v>226</v>
      </c>
      <c r="C10" s="18">
        <v>130</v>
      </c>
      <c r="D10" s="11">
        <f>E10+F10</f>
        <v>0</v>
      </c>
      <c r="E10" s="11"/>
      <c r="F10" s="11"/>
    </row>
    <row r="11" spans="1:6" ht="18" customHeight="1">
      <c r="A11" s="14">
        <v>205</v>
      </c>
      <c r="B11" s="1" t="s">
        <v>16</v>
      </c>
      <c r="C11" s="20">
        <f>C12+C16+C22+C24+C26+C28+C32</f>
        <v>63272.829999999994</v>
      </c>
      <c r="D11" s="11">
        <f>D12+D16+D22+D24+D26+D28+D32</f>
        <v>87251.06999999995</v>
      </c>
      <c r="E11" s="11">
        <f>E12+E16+E22+E24+E26+E28+E32</f>
        <v>70376.46999999991</v>
      </c>
      <c r="F11" s="11">
        <f>F12+F16+F22+F24+F26+F28+F32</f>
        <v>16874.6</v>
      </c>
    </row>
    <row r="12" spans="1:6" ht="18" customHeight="1">
      <c r="A12" s="14" t="s">
        <v>221</v>
      </c>
      <c r="B12" s="1" t="s">
        <v>223</v>
      </c>
      <c r="C12" s="19">
        <f>C13+C14+C15</f>
        <v>5668.92</v>
      </c>
      <c r="D12" s="11">
        <f>D13+D14+D15</f>
        <v>4248.82</v>
      </c>
      <c r="E12" s="11">
        <f>E13+E14+E15</f>
        <v>1140.8100000000002</v>
      </c>
      <c r="F12" s="11">
        <f>F13+F14+F15</f>
        <v>3108.01</v>
      </c>
    </row>
    <row r="13" spans="1:6" ht="18" customHeight="1">
      <c r="A13" s="14" t="s">
        <v>222</v>
      </c>
      <c r="B13" s="1" t="s">
        <v>224</v>
      </c>
      <c r="C13" s="18">
        <v>193.21</v>
      </c>
      <c r="D13" s="11">
        <f>E13+F13</f>
        <v>206.21999999999997</v>
      </c>
      <c r="E13" s="11">
        <v>206.21999999999997</v>
      </c>
      <c r="F13" s="11"/>
    </row>
    <row r="14" spans="1:6" ht="18" customHeight="1">
      <c r="A14" s="14" t="s">
        <v>225</v>
      </c>
      <c r="B14" s="1" t="s">
        <v>226</v>
      </c>
      <c r="C14" s="19">
        <v>355.3</v>
      </c>
      <c r="D14" s="11">
        <f>E14+F14</f>
        <v>445.51</v>
      </c>
      <c r="E14" s="11"/>
      <c r="F14" s="19">
        <v>445.51</v>
      </c>
    </row>
    <row r="15" spans="1:6" ht="18" customHeight="1">
      <c r="A15" s="14" t="s">
        <v>227</v>
      </c>
      <c r="B15" s="1" t="s">
        <v>228</v>
      </c>
      <c r="C15" s="19">
        <v>5120.41</v>
      </c>
      <c r="D15" s="11">
        <f>E15+F15</f>
        <v>3597.09</v>
      </c>
      <c r="E15" s="19">
        <v>934.5900000000001</v>
      </c>
      <c r="F15" s="19">
        <v>2662.5</v>
      </c>
    </row>
    <row r="16" spans="1:6" ht="18" customHeight="1">
      <c r="A16" s="14" t="s">
        <v>229</v>
      </c>
      <c r="B16" s="1" t="s">
        <v>37</v>
      </c>
      <c r="C16" s="19">
        <f>C17+C18+C19+C20+C21</f>
        <v>51296.56999999999</v>
      </c>
      <c r="D16" s="11">
        <f>D17+D18+D19+D20+D21</f>
        <v>72833.29999999993</v>
      </c>
      <c r="E16" s="11">
        <f>E17+E18+E19+E20+E21</f>
        <v>65733.94999999992</v>
      </c>
      <c r="F16" s="11">
        <f>F17+F18+F19+F20+F21</f>
        <v>7099.3499999999985</v>
      </c>
    </row>
    <row r="17" spans="1:6" ht="18" customHeight="1">
      <c r="A17" s="14" t="s">
        <v>230</v>
      </c>
      <c r="B17" s="1" t="s">
        <v>39</v>
      </c>
      <c r="C17" s="19">
        <v>809.02</v>
      </c>
      <c r="D17" s="11">
        <f>E17+F17</f>
        <v>1068.98</v>
      </c>
      <c r="E17" s="11">
        <v>777.88</v>
      </c>
      <c r="F17" s="19">
        <v>291.1</v>
      </c>
    </row>
    <row r="18" spans="1:6" ht="18" customHeight="1">
      <c r="A18" s="14" t="s">
        <v>231</v>
      </c>
      <c r="B18" s="1" t="s">
        <v>234</v>
      </c>
      <c r="C18" s="19">
        <v>19767.96</v>
      </c>
      <c r="D18" s="11">
        <f aca="true" t="shared" si="1" ref="D18:D33">E18+F18</f>
        <v>31583.919999999966</v>
      </c>
      <c r="E18" s="11">
        <v>29333.939999999966</v>
      </c>
      <c r="F18" s="19">
        <v>2249.979999999999</v>
      </c>
    </row>
    <row r="19" spans="1:6" ht="18" customHeight="1">
      <c r="A19" s="14" t="s">
        <v>232</v>
      </c>
      <c r="B19" s="1" t="s">
        <v>235</v>
      </c>
      <c r="C19" s="19">
        <v>16286.86</v>
      </c>
      <c r="D19" s="11">
        <f t="shared" si="1"/>
        <v>25429.339999999956</v>
      </c>
      <c r="E19" s="11">
        <v>23776.139999999956</v>
      </c>
      <c r="F19" s="19">
        <v>1653.1999999999998</v>
      </c>
    </row>
    <row r="20" spans="1:6" ht="18" customHeight="1">
      <c r="A20" s="14" t="s">
        <v>233</v>
      </c>
      <c r="B20" s="1" t="s">
        <v>236</v>
      </c>
      <c r="C20" s="19">
        <v>9632.73</v>
      </c>
      <c r="D20" s="11">
        <f t="shared" si="1"/>
        <v>14751.060000000005</v>
      </c>
      <c r="E20" s="11">
        <v>11845.990000000005</v>
      </c>
      <c r="F20" s="19">
        <v>2905.0699999999997</v>
      </c>
    </row>
    <row r="21" spans="1:6" ht="18" customHeight="1">
      <c r="A21" s="14" t="s">
        <v>260</v>
      </c>
      <c r="B21" s="1" t="s">
        <v>261</v>
      </c>
      <c r="C21" s="19">
        <v>4800</v>
      </c>
      <c r="D21" s="11">
        <f t="shared" si="1"/>
        <v>0</v>
      </c>
      <c r="E21" s="11"/>
      <c r="F21" s="11"/>
    </row>
    <row r="22" spans="1:6" ht="18" customHeight="1">
      <c r="A22" s="14" t="s">
        <v>237</v>
      </c>
      <c r="B22" s="1" t="s">
        <v>41</v>
      </c>
      <c r="C22" s="19">
        <f>C23</f>
        <v>2544.13</v>
      </c>
      <c r="D22" s="11">
        <f>D23</f>
        <v>3132.38</v>
      </c>
      <c r="E22" s="11">
        <f>E23</f>
        <v>2827.6800000000003</v>
      </c>
      <c r="F22" s="11">
        <f>F23</f>
        <v>304.7</v>
      </c>
    </row>
    <row r="23" spans="1:6" ht="18" customHeight="1">
      <c r="A23" s="14" t="s">
        <v>238</v>
      </c>
      <c r="B23" s="1" t="s">
        <v>239</v>
      </c>
      <c r="C23" s="19">
        <v>2544.13</v>
      </c>
      <c r="D23" s="11">
        <f t="shared" si="1"/>
        <v>3132.38</v>
      </c>
      <c r="E23" s="19">
        <v>2827.6800000000003</v>
      </c>
      <c r="F23" s="19">
        <v>304.7</v>
      </c>
    </row>
    <row r="24" spans="1:6" ht="18" customHeight="1">
      <c r="A24" s="14" t="s">
        <v>240</v>
      </c>
      <c r="B24" s="1" t="s">
        <v>242</v>
      </c>
      <c r="C24" s="19">
        <f>C25</f>
        <v>274.36</v>
      </c>
      <c r="D24" s="11">
        <f>D25</f>
        <v>381.52000000000004</v>
      </c>
      <c r="E24" s="11">
        <f>E25</f>
        <v>368.98</v>
      </c>
      <c r="F24" s="11">
        <f>F25</f>
        <v>12.54</v>
      </c>
    </row>
    <row r="25" spans="1:6" ht="18" customHeight="1">
      <c r="A25" s="14" t="s">
        <v>241</v>
      </c>
      <c r="B25" s="1" t="s">
        <v>243</v>
      </c>
      <c r="C25" s="19">
        <v>274.36</v>
      </c>
      <c r="D25" s="11">
        <f t="shared" si="1"/>
        <v>381.52000000000004</v>
      </c>
      <c r="E25" s="19">
        <v>368.98</v>
      </c>
      <c r="F25" s="19">
        <v>12.54</v>
      </c>
    </row>
    <row r="26" spans="1:6" ht="18" customHeight="1">
      <c r="A26" s="14" t="s">
        <v>244</v>
      </c>
      <c r="B26" s="1" t="s">
        <v>43</v>
      </c>
      <c r="C26" s="20">
        <f>C27</f>
        <v>335.19</v>
      </c>
      <c r="D26" s="11">
        <f>D27</f>
        <v>565.05</v>
      </c>
      <c r="E26" s="11">
        <f>E27</f>
        <v>305.05</v>
      </c>
      <c r="F26" s="11">
        <f>F27</f>
        <v>260</v>
      </c>
    </row>
    <row r="27" spans="1:6" ht="18" customHeight="1">
      <c r="A27" s="14" t="s">
        <v>245</v>
      </c>
      <c r="B27" s="1" t="s">
        <v>246</v>
      </c>
      <c r="C27" s="18">
        <v>335.19</v>
      </c>
      <c r="D27" s="11">
        <f t="shared" si="1"/>
        <v>565.05</v>
      </c>
      <c r="E27" s="19">
        <v>305.05</v>
      </c>
      <c r="F27" s="19">
        <v>260</v>
      </c>
    </row>
    <row r="28" spans="1:6" ht="18" customHeight="1">
      <c r="A28" s="14" t="s">
        <v>266</v>
      </c>
      <c r="B28" s="1" t="s">
        <v>273</v>
      </c>
      <c r="C28" s="11">
        <f>C29+C30+C31</f>
        <v>3120</v>
      </c>
      <c r="D28" s="11">
        <f>D29+D30+D31</f>
        <v>0</v>
      </c>
      <c r="E28" s="11">
        <f>E29+E30+E31</f>
        <v>0</v>
      </c>
      <c r="F28" s="11">
        <f>F29+F30+F31</f>
        <v>0</v>
      </c>
    </row>
    <row r="29" spans="1:6" ht="18" customHeight="1">
      <c r="A29" s="14" t="s">
        <v>267</v>
      </c>
      <c r="B29" s="1" t="s">
        <v>270</v>
      </c>
      <c r="C29" s="11">
        <v>320</v>
      </c>
      <c r="D29" s="11">
        <f t="shared" si="1"/>
        <v>0</v>
      </c>
      <c r="E29" s="11"/>
      <c r="F29" s="11"/>
    </row>
    <row r="30" spans="1:6" ht="18" customHeight="1">
      <c r="A30" s="14" t="s">
        <v>268</v>
      </c>
      <c r="B30" s="1" t="s">
        <v>271</v>
      </c>
      <c r="C30" s="11">
        <v>1300</v>
      </c>
      <c r="D30" s="11">
        <f t="shared" si="1"/>
        <v>0</v>
      </c>
      <c r="E30" s="11"/>
      <c r="F30" s="11"/>
    </row>
    <row r="31" spans="1:6" ht="18" customHeight="1">
      <c r="A31" s="14" t="s">
        <v>269</v>
      </c>
      <c r="B31" s="1" t="s">
        <v>272</v>
      </c>
      <c r="C31" s="11">
        <v>1500</v>
      </c>
      <c r="D31" s="11">
        <f t="shared" si="1"/>
        <v>0</v>
      </c>
      <c r="E31" s="11"/>
      <c r="F31" s="11"/>
    </row>
    <row r="32" spans="1:6" ht="18" customHeight="1">
      <c r="A32" s="14" t="s">
        <v>249</v>
      </c>
      <c r="B32" s="1" t="s">
        <v>250</v>
      </c>
      <c r="C32" s="19">
        <f>C33</f>
        <v>33.66</v>
      </c>
      <c r="D32" s="11">
        <f>D33</f>
        <v>6090</v>
      </c>
      <c r="E32" s="11">
        <f>E33</f>
        <v>0</v>
      </c>
      <c r="F32" s="11">
        <f>F33</f>
        <v>6090</v>
      </c>
    </row>
    <row r="33" spans="1:6" ht="18" customHeight="1">
      <c r="A33" s="14" t="s">
        <v>247</v>
      </c>
      <c r="B33" s="1" t="s">
        <v>248</v>
      </c>
      <c r="C33" s="18">
        <v>33.66</v>
      </c>
      <c r="D33" s="11">
        <f t="shared" si="1"/>
        <v>6090</v>
      </c>
      <c r="E33" s="11"/>
      <c r="F33" s="19">
        <v>6090</v>
      </c>
    </row>
    <row r="34" spans="1:6" ht="18" customHeight="1">
      <c r="A34" s="14" t="s">
        <v>17</v>
      </c>
      <c r="B34" s="1" t="s">
        <v>18</v>
      </c>
      <c r="C34" s="19">
        <f>C35+C39</f>
        <v>17655.03</v>
      </c>
      <c r="D34" s="11">
        <f>D35+D39</f>
        <v>23567.989999999998</v>
      </c>
      <c r="E34" s="11">
        <f>E35+E39</f>
        <v>23542.989999999998</v>
      </c>
      <c r="F34" s="11">
        <f>F35+F39</f>
        <v>24.999999999999996</v>
      </c>
    </row>
    <row r="35" spans="1:6" ht="18" customHeight="1">
      <c r="A35" s="14" t="s">
        <v>44</v>
      </c>
      <c r="B35" s="1" t="s">
        <v>45</v>
      </c>
      <c r="C35" s="19">
        <f>C36+C37+C38</f>
        <v>17655.03</v>
      </c>
      <c r="D35" s="11">
        <f>D36+D37+D38</f>
        <v>23542.989999999998</v>
      </c>
      <c r="E35" s="11">
        <f>E36+E37+E38</f>
        <v>23542.989999999998</v>
      </c>
      <c r="F35" s="11">
        <f>F36+F37+F38</f>
        <v>0</v>
      </c>
    </row>
    <row r="36" spans="1:6" ht="18" customHeight="1">
      <c r="A36" s="14" t="s">
        <v>46</v>
      </c>
      <c r="B36" s="1" t="s">
        <v>47</v>
      </c>
      <c r="C36" s="18">
        <v>152.75</v>
      </c>
      <c r="D36" s="11">
        <f>E36+F36</f>
        <v>209.1</v>
      </c>
      <c r="E36" s="19">
        <v>209.1</v>
      </c>
      <c r="F36" s="11"/>
    </row>
    <row r="37" spans="1:6" ht="18" customHeight="1">
      <c r="A37" s="14" t="s">
        <v>48</v>
      </c>
      <c r="B37" s="1" t="s">
        <v>49</v>
      </c>
      <c r="C37" s="19">
        <v>17502.28</v>
      </c>
      <c r="D37" s="11">
        <f>E37+F37</f>
        <v>23001.26</v>
      </c>
      <c r="E37" s="19">
        <v>23001.26</v>
      </c>
      <c r="F37" s="11"/>
    </row>
    <row r="38" spans="1:6" ht="18" customHeight="1">
      <c r="A38" s="14" t="s">
        <v>252</v>
      </c>
      <c r="B38" s="1" t="s">
        <v>253</v>
      </c>
      <c r="C38" s="19"/>
      <c r="D38" s="11">
        <f>E38+F38</f>
        <v>332.6300000000001</v>
      </c>
      <c r="E38" s="19">
        <v>332.6300000000001</v>
      </c>
      <c r="F38" s="11"/>
    </row>
    <row r="39" spans="1:6" ht="18" customHeight="1">
      <c r="A39" s="14" t="s">
        <v>50</v>
      </c>
      <c r="B39" s="1" t="s">
        <v>327</v>
      </c>
      <c r="C39" s="19">
        <f>C40</f>
        <v>0</v>
      </c>
      <c r="D39" s="11">
        <f>D40</f>
        <v>24.999999999999996</v>
      </c>
      <c r="E39" s="11">
        <f>E40</f>
        <v>0</v>
      </c>
      <c r="F39" s="11">
        <f>F40</f>
        <v>24.999999999999996</v>
      </c>
    </row>
    <row r="40" spans="1:6" ht="18" customHeight="1">
      <c r="A40" s="14" t="s">
        <v>251</v>
      </c>
      <c r="B40" s="1" t="s">
        <v>254</v>
      </c>
      <c r="C40" s="19"/>
      <c r="D40" s="11">
        <f>E40+F40</f>
        <v>24.999999999999996</v>
      </c>
      <c r="E40" s="11"/>
      <c r="F40" s="19">
        <v>24.999999999999996</v>
      </c>
    </row>
    <row r="41" spans="1:6" ht="18" customHeight="1">
      <c r="A41" s="14" t="s">
        <v>19</v>
      </c>
      <c r="B41" s="1" t="s">
        <v>326</v>
      </c>
      <c r="C41" s="20">
        <f>C42</f>
        <v>5754.79999999999</v>
      </c>
      <c r="D41" s="11">
        <f>D42</f>
        <v>6964.929999999997</v>
      </c>
      <c r="E41" s="11">
        <f>E42</f>
        <v>6964.929999999997</v>
      </c>
      <c r="F41" s="11">
        <f>F42</f>
        <v>0</v>
      </c>
    </row>
    <row r="42" spans="1:6" ht="18" customHeight="1">
      <c r="A42" s="14" t="s">
        <v>52</v>
      </c>
      <c r="B42" s="1" t="s">
        <v>53</v>
      </c>
      <c r="C42" s="20">
        <f>C43+C44+C45</f>
        <v>5754.79999999999</v>
      </c>
      <c r="D42" s="11">
        <f>D43+D44+D45</f>
        <v>6964.929999999997</v>
      </c>
      <c r="E42" s="11">
        <f>E43+E44+E45</f>
        <v>6964.929999999997</v>
      </c>
      <c r="F42" s="11">
        <f>F43+F44+F45</f>
        <v>0</v>
      </c>
    </row>
    <row r="43" spans="1:6" ht="18" customHeight="1">
      <c r="A43" s="14" t="s">
        <v>54</v>
      </c>
      <c r="B43" s="1" t="s">
        <v>55</v>
      </c>
      <c r="C43" s="19">
        <v>12.3</v>
      </c>
      <c r="D43" s="11">
        <f>E43+F43</f>
        <v>13.65</v>
      </c>
      <c r="E43" s="19">
        <v>13.65</v>
      </c>
      <c r="F43" s="11"/>
    </row>
    <row r="44" spans="1:6" ht="18" customHeight="1">
      <c r="A44" s="14" t="s">
        <v>56</v>
      </c>
      <c r="B44" s="1" t="s">
        <v>57</v>
      </c>
      <c r="C44" s="20">
        <v>5731.25999999999</v>
      </c>
      <c r="D44" s="11">
        <f>E44+F44</f>
        <v>6940.279999999997</v>
      </c>
      <c r="E44" s="19">
        <v>6940.279999999997</v>
      </c>
      <c r="F44" s="11"/>
    </row>
    <row r="45" spans="1:6" ht="18" customHeight="1">
      <c r="A45" s="14" t="s">
        <v>255</v>
      </c>
      <c r="B45" s="1" t="s">
        <v>256</v>
      </c>
      <c r="C45" s="19">
        <v>11.24</v>
      </c>
      <c r="D45" s="11">
        <f>E45+F45</f>
        <v>11</v>
      </c>
      <c r="E45" s="19">
        <v>11</v>
      </c>
      <c r="F45" s="11"/>
    </row>
    <row r="46" spans="1:6" ht="18" customHeight="1">
      <c r="A46" s="14" t="s">
        <v>24</v>
      </c>
      <c r="B46" s="1" t="s">
        <v>25</v>
      </c>
      <c r="C46" s="19">
        <f>C47</f>
        <v>4243.36</v>
      </c>
      <c r="D46" s="11">
        <f aca="true" t="shared" si="2" ref="D46:F47">D47</f>
        <v>5580.259999999999</v>
      </c>
      <c r="E46" s="11">
        <f t="shared" si="2"/>
        <v>5580.259999999999</v>
      </c>
      <c r="F46" s="11">
        <f t="shared" si="2"/>
        <v>0</v>
      </c>
    </row>
    <row r="47" spans="1:6" ht="18" customHeight="1">
      <c r="A47" s="14" t="s">
        <v>58</v>
      </c>
      <c r="B47" s="1" t="s">
        <v>59</v>
      </c>
      <c r="C47" s="19">
        <f>C48</f>
        <v>4243.36</v>
      </c>
      <c r="D47" s="11">
        <f t="shared" si="2"/>
        <v>5580.259999999999</v>
      </c>
      <c r="E47" s="11">
        <f t="shared" si="2"/>
        <v>5580.259999999999</v>
      </c>
      <c r="F47" s="11">
        <f t="shared" si="2"/>
        <v>0</v>
      </c>
    </row>
    <row r="48" spans="1:6" ht="18" customHeight="1">
      <c r="A48" s="14" t="s">
        <v>60</v>
      </c>
      <c r="B48" s="1" t="s">
        <v>61</v>
      </c>
      <c r="C48" s="19">
        <v>4243.36</v>
      </c>
      <c r="D48" s="11">
        <f>E48+F48</f>
        <v>5580.259999999999</v>
      </c>
      <c r="E48" s="19">
        <v>5580.259999999999</v>
      </c>
      <c r="F48" s="11"/>
    </row>
    <row r="49" ht="18" customHeight="1">
      <c r="A49" s="15"/>
    </row>
    <row r="50" ht="18" customHeight="1">
      <c r="A50" s="15"/>
    </row>
    <row r="51" ht="18" customHeight="1">
      <c r="A51" s="15"/>
    </row>
    <row r="52" ht="18" customHeight="1">
      <c r="A52" s="15"/>
    </row>
    <row r="53" ht="18" customHeight="1">
      <c r="A53" s="15"/>
    </row>
    <row r="54" ht="18" customHeight="1">
      <c r="A54" s="15"/>
    </row>
    <row r="55" ht="18" customHeight="1">
      <c r="A55" s="15"/>
    </row>
    <row r="56" ht="13.5">
      <c r="A56" s="15"/>
    </row>
    <row r="57" ht="13.5">
      <c r="A57" s="15"/>
    </row>
    <row r="58" ht="13.5">
      <c r="A58" s="15"/>
    </row>
    <row r="59" ht="13.5">
      <c r="A59" s="15"/>
    </row>
    <row r="60" ht="13.5">
      <c r="A60" s="15"/>
    </row>
    <row r="61" ht="13.5">
      <c r="A61" s="15"/>
    </row>
    <row r="62" ht="13.5">
      <c r="A62" s="15"/>
    </row>
    <row r="63" ht="13.5">
      <c r="A63" s="15"/>
    </row>
    <row r="64" ht="13.5">
      <c r="A64" s="15"/>
    </row>
    <row r="65" ht="13.5">
      <c r="A65" s="15"/>
    </row>
    <row r="66" ht="13.5">
      <c r="A66" s="15"/>
    </row>
    <row r="67" ht="13.5">
      <c r="A67" s="15"/>
    </row>
    <row r="68" ht="13.5">
      <c r="A68" s="15"/>
    </row>
    <row r="69" ht="13.5">
      <c r="A69" s="15"/>
    </row>
    <row r="70" ht="13.5">
      <c r="A70" s="15"/>
    </row>
    <row r="71" ht="13.5">
      <c r="A71" s="15"/>
    </row>
    <row r="72" ht="13.5">
      <c r="A72" s="15"/>
    </row>
    <row r="73" ht="13.5">
      <c r="A73" s="15"/>
    </row>
    <row r="74" ht="13.5">
      <c r="A74" s="15"/>
    </row>
    <row r="75" ht="13.5">
      <c r="A75" s="15"/>
    </row>
    <row r="76" ht="13.5">
      <c r="A76" s="15"/>
    </row>
    <row r="77" ht="13.5">
      <c r="A77" s="15"/>
    </row>
    <row r="78" ht="13.5">
      <c r="A78" s="15"/>
    </row>
    <row r="79" ht="13.5">
      <c r="A79" s="15"/>
    </row>
    <row r="80" ht="13.5">
      <c r="A80" s="15"/>
    </row>
    <row r="81" ht="13.5">
      <c r="A81" s="15"/>
    </row>
    <row r="82" ht="13.5">
      <c r="A82" s="16"/>
    </row>
    <row r="83" ht="13.5">
      <c r="A83" s="16"/>
    </row>
    <row r="84" ht="13.5">
      <c r="A84" s="16"/>
    </row>
    <row r="85" ht="13.5">
      <c r="A85" s="16"/>
    </row>
    <row r="86" ht="13.5">
      <c r="A86" s="16"/>
    </row>
    <row r="87" ht="13.5">
      <c r="A87" s="16"/>
    </row>
    <row r="88" ht="13.5">
      <c r="A88" s="16"/>
    </row>
    <row r="89" ht="13.5">
      <c r="A89" s="16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00390625" style="0" bestFit="1" customWidth="1"/>
    <col min="2" max="2" width="29.8515625" style="0" bestFit="1" customWidth="1"/>
    <col min="3" max="5" width="11.140625" style="0" customWidth="1"/>
  </cols>
  <sheetData>
    <row r="1" ht="13.5">
      <c r="A1" t="s">
        <v>197</v>
      </c>
    </row>
    <row r="2" spans="1:5" ht="22.5">
      <c r="A2" s="31" t="s">
        <v>184</v>
      </c>
      <c r="B2" s="31"/>
      <c r="C2" s="31"/>
      <c r="D2" s="31"/>
      <c r="E2" s="31"/>
    </row>
    <row r="4" ht="13.5">
      <c r="E4" s="4" t="s">
        <v>1</v>
      </c>
    </row>
    <row r="5" spans="1:5" ht="13.5">
      <c r="A5" s="32" t="s">
        <v>185</v>
      </c>
      <c r="B5" s="32"/>
      <c r="C5" s="32" t="s">
        <v>62</v>
      </c>
      <c r="D5" s="32"/>
      <c r="E5" s="32"/>
    </row>
    <row r="6" spans="1:5" ht="13.5">
      <c r="A6" s="9" t="s">
        <v>29</v>
      </c>
      <c r="B6" s="9" t="s">
        <v>30</v>
      </c>
      <c r="C6" s="9" t="s">
        <v>179</v>
      </c>
      <c r="D6" s="9" t="s">
        <v>63</v>
      </c>
      <c r="E6" s="9" t="s">
        <v>64</v>
      </c>
    </row>
    <row r="7" spans="1:5" ht="13.5">
      <c r="A7" s="1"/>
      <c r="B7" s="9" t="s">
        <v>6</v>
      </c>
      <c r="C7" s="1">
        <f>D7+E7</f>
        <v>106464.65000000001</v>
      </c>
      <c r="D7" s="1">
        <f>D8+D15+D45+D57</f>
        <v>96559.72000000002</v>
      </c>
      <c r="E7" s="1">
        <f>E8+E15+E45+E57</f>
        <v>9904.929999999998</v>
      </c>
    </row>
    <row r="8" spans="1:5" ht="13.5">
      <c r="A8" s="1" t="s">
        <v>65</v>
      </c>
      <c r="B8" s="1" t="s">
        <v>66</v>
      </c>
      <c r="C8" s="1">
        <f aca="true" t="shared" si="0" ref="C8:C58">D8+E8</f>
        <v>69757.07000000002</v>
      </c>
      <c r="D8" s="1">
        <f>SUM(D9:D14)</f>
        <v>69757.07000000002</v>
      </c>
      <c r="E8" s="1"/>
    </row>
    <row r="9" spans="1:5" ht="13.5">
      <c r="A9" s="23" t="s">
        <v>67</v>
      </c>
      <c r="B9" s="1" t="s">
        <v>68</v>
      </c>
      <c r="C9" s="1">
        <f t="shared" si="0"/>
        <v>25040.89</v>
      </c>
      <c r="D9" s="21">
        <v>25040.89</v>
      </c>
      <c r="E9" s="1"/>
    </row>
    <row r="10" spans="1:5" ht="13.5">
      <c r="A10" s="23" t="s">
        <v>69</v>
      </c>
      <c r="B10" s="1" t="s">
        <v>70</v>
      </c>
      <c r="C10" s="1">
        <f t="shared" si="0"/>
        <v>2885.6900000000005</v>
      </c>
      <c r="D10" s="21">
        <v>2885.6900000000005</v>
      </c>
      <c r="E10" s="1"/>
    </row>
    <row r="11" spans="1:5" ht="13.5">
      <c r="A11" s="23" t="s">
        <v>71</v>
      </c>
      <c r="B11" s="1" t="s">
        <v>72</v>
      </c>
      <c r="C11" s="1">
        <f t="shared" si="0"/>
        <v>10.63</v>
      </c>
      <c r="D11" s="21">
        <v>10.63</v>
      </c>
      <c r="E11" s="1"/>
    </row>
    <row r="12" spans="1:5" ht="13.5">
      <c r="A12" s="23" t="s">
        <v>73</v>
      </c>
      <c r="B12" s="1" t="s">
        <v>74</v>
      </c>
      <c r="C12" s="1">
        <f t="shared" si="0"/>
        <v>7335.159999999999</v>
      </c>
      <c r="D12" s="21">
        <v>7335.159999999999</v>
      </c>
      <c r="E12" s="1"/>
    </row>
    <row r="13" spans="1:5" ht="13.5">
      <c r="A13" s="23" t="s">
        <v>75</v>
      </c>
      <c r="B13" s="1" t="s">
        <v>76</v>
      </c>
      <c r="C13" s="1">
        <f t="shared" si="0"/>
        <v>24247.500000000015</v>
      </c>
      <c r="D13" s="21">
        <v>24247.500000000015</v>
      </c>
      <c r="E13" s="1"/>
    </row>
    <row r="14" spans="1:5" ht="13.5">
      <c r="A14" s="23" t="s">
        <v>77</v>
      </c>
      <c r="B14" s="1" t="s">
        <v>78</v>
      </c>
      <c r="C14" s="1">
        <f t="shared" si="0"/>
        <v>10237.2</v>
      </c>
      <c r="D14" s="21">
        <v>10237.2</v>
      </c>
      <c r="E14" s="1"/>
    </row>
    <row r="15" spans="1:5" ht="13.5">
      <c r="A15" s="1" t="s">
        <v>79</v>
      </c>
      <c r="B15" s="1" t="s">
        <v>80</v>
      </c>
      <c r="C15" s="1">
        <f t="shared" si="0"/>
        <v>9509.439999999999</v>
      </c>
      <c r="D15" s="1"/>
      <c r="E15" s="1">
        <f>SUM(E16:E44)</f>
        <v>9509.439999999999</v>
      </c>
    </row>
    <row r="16" spans="1:5" ht="13.5">
      <c r="A16" s="23" t="s">
        <v>81</v>
      </c>
      <c r="B16" s="1" t="s">
        <v>82</v>
      </c>
      <c r="C16" s="1">
        <f t="shared" si="0"/>
        <v>1288.0600000000004</v>
      </c>
      <c r="D16" s="1"/>
      <c r="E16" s="1">
        <v>1288.0600000000004</v>
      </c>
    </row>
    <row r="17" spans="1:5" ht="13.5">
      <c r="A17" s="23" t="s">
        <v>83</v>
      </c>
      <c r="B17" s="1" t="s">
        <v>84</v>
      </c>
      <c r="C17" s="1">
        <f t="shared" si="0"/>
        <v>153.24000000000004</v>
      </c>
      <c r="D17" s="1"/>
      <c r="E17" s="1">
        <v>153.24000000000004</v>
      </c>
    </row>
    <row r="18" spans="1:5" ht="13.5">
      <c r="A18" s="23" t="s">
        <v>85</v>
      </c>
      <c r="B18" s="1" t="s">
        <v>86</v>
      </c>
      <c r="C18" s="1">
        <f t="shared" si="0"/>
        <v>6.34</v>
      </c>
      <c r="D18" s="1"/>
      <c r="E18" s="1">
        <v>6.34</v>
      </c>
    </row>
    <row r="19" spans="1:5" ht="13.5">
      <c r="A19" s="23" t="s">
        <v>87</v>
      </c>
      <c r="B19" s="1" t="s">
        <v>88</v>
      </c>
      <c r="C19" s="1">
        <f t="shared" si="0"/>
        <v>7.999999999999997</v>
      </c>
      <c r="D19" s="1"/>
      <c r="E19" s="1">
        <v>7.999999999999997</v>
      </c>
    </row>
    <row r="20" spans="1:5" ht="13.5">
      <c r="A20" s="23" t="s">
        <v>89</v>
      </c>
      <c r="B20" s="1" t="s">
        <v>90</v>
      </c>
      <c r="C20" s="1">
        <f t="shared" si="0"/>
        <v>267.00000000000017</v>
      </c>
      <c r="D20" s="1"/>
      <c r="E20" s="1">
        <v>267.00000000000017</v>
      </c>
    </row>
    <row r="21" spans="1:5" ht="13.5">
      <c r="A21" s="23" t="s">
        <v>91</v>
      </c>
      <c r="B21" s="1" t="s">
        <v>92</v>
      </c>
      <c r="C21" s="1">
        <f t="shared" si="0"/>
        <v>431.9800000000001</v>
      </c>
      <c r="D21" s="1"/>
      <c r="E21" s="1">
        <v>431.9800000000001</v>
      </c>
    </row>
    <row r="22" spans="1:5" ht="13.5">
      <c r="A22" s="23" t="s">
        <v>93</v>
      </c>
      <c r="B22" s="1" t="s">
        <v>94</v>
      </c>
      <c r="C22" s="1">
        <f t="shared" si="0"/>
        <v>154.11000000000004</v>
      </c>
      <c r="D22" s="1"/>
      <c r="E22" s="1">
        <v>154.11000000000004</v>
      </c>
    </row>
    <row r="23" spans="1:5" ht="13.5">
      <c r="A23" s="23" t="s">
        <v>95</v>
      </c>
      <c r="B23" s="1" t="s">
        <v>96</v>
      </c>
      <c r="C23" s="1">
        <f t="shared" si="0"/>
        <v>3.32</v>
      </c>
      <c r="D23" s="1"/>
      <c r="E23" s="1">
        <v>3.32</v>
      </c>
    </row>
    <row r="24" spans="1:5" ht="13.5">
      <c r="A24" s="23" t="s">
        <v>97</v>
      </c>
      <c r="B24" s="1" t="s">
        <v>98</v>
      </c>
      <c r="C24" s="1">
        <f t="shared" si="0"/>
        <v>37.68</v>
      </c>
      <c r="D24" s="1"/>
      <c r="E24" s="21">
        <v>37.68</v>
      </c>
    </row>
    <row r="25" spans="1:5" ht="13.5">
      <c r="A25" s="23" t="s">
        <v>99</v>
      </c>
      <c r="B25" s="1" t="s">
        <v>100</v>
      </c>
      <c r="C25" s="1">
        <f t="shared" si="0"/>
        <v>955.4399999999996</v>
      </c>
      <c r="D25" s="1"/>
      <c r="E25" s="21">
        <v>955.4399999999996</v>
      </c>
    </row>
    <row r="26" spans="1:5" ht="13.5">
      <c r="A26" s="23" t="s">
        <v>101</v>
      </c>
      <c r="B26" s="1" t="s">
        <v>102</v>
      </c>
      <c r="C26" s="1">
        <f t="shared" si="0"/>
        <v>0</v>
      </c>
      <c r="D26" s="1"/>
      <c r="E26" s="1"/>
    </row>
    <row r="27" spans="1:5" ht="13.5">
      <c r="A27" s="23" t="s">
        <v>103</v>
      </c>
      <c r="B27" s="1" t="s">
        <v>104</v>
      </c>
      <c r="C27" s="1">
        <f t="shared" si="0"/>
        <v>1007.0999999999998</v>
      </c>
      <c r="D27" s="1"/>
      <c r="E27" s="21">
        <v>1007.0999999999998</v>
      </c>
    </row>
    <row r="28" spans="1:5" ht="13.5">
      <c r="A28" s="23" t="s">
        <v>105</v>
      </c>
      <c r="B28" s="1" t="s">
        <v>106</v>
      </c>
      <c r="C28" s="1">
        <f t="shared" si="0"/>
        <v>251.75</v>
      </c>
      <c r="D28" s="1"/>
      <c r="E28" s="21">
        <v>251.75</v>
      </c>
    </row>
    <row r="29" spans="1:5" ht="13.5">
      <c r="A29" s="23" t="s">
        <v>107</v>
      </c>
      <c r="B29" s="1" t="s">
        <v>108</v>
      </c>
      <c r="C29" s="1">
        <f t="shared" si="0"/>
        <v>462.3699999999999</v>
      </c>
      <c r="D29" s="1"/>
      <c r="E29" s="21">
        <v>462.3699999999999</v>
      </c>
    </row>
    <row r="30" spans="1:5" ht="13.5">
      <c r="A30" s="23" t="s">
        <v>109</v>
      </c>
      <c r="B30" s="1" t="s">
        <v>110</v>
      </c>
      <c r="C30" s="1">
        <f t="shared" si="0"/>
        <v>1183.9200000000003</v>
      </c>
      <c r="D30" s="1"/>
      <c r="E30" s="21">
        <v>1183.9200000000003</v>
      </c>
    </row>
    <row r="31" spans="1:5" ht="13.5">
      <c r="A31" s="23" t="s">
        <v>111</v>
      </c>
      <c r="B31" s="1" t="s">
        <v>112</v>
      </c>
      <c r="C31" s="1">
        <f t="shared" si="0"/>
        <v>152.94000000000003</v>
      </c>
      <c r="D31" s="1"/>
      <c r="E31" s="21">
        <v>152.94000000000003</v>
      </c>
    </row>
    <row r="32" spans="1:5" ht="13.5">
      <c r="A32" s="23" t="s">
        <v>113</v>
      </c>
      <c r="B32" s="1" t="s">
        <v>114</v>
      </c>
      <c r="C32" s="1">
        <f t="shared" si="0"/>
        <v>201.98000000000002</v>
      </c>
      <c r="D32" s="1"/>
      <c r="E32" s="21">
        <v>201.98000000000002</v>
      </c>
    </row>
    <row r="33" spans="1:5" ht="13.5">
      <c r="A33" s="23" t="s">
        <v>115</v>
      </c>
      <c r="B33" s="1" t="s">
        <v>116</v>
      </c>
      <c r="C33" s="1">
        <f t="shared" si="0"/>
        <v>0</v>
      </c>
      <c r="D33" s="1"/>
      <c r="E33" s="1"/>
    </row>
    <row r="34" spans="1:5" ht="13.5">
      <c r="A34" s="23" t="s">
        <v>117</v>
      </c>
      <c r="B34" s="1" t="s">
        <v>118</v>
      </c>
      <c r="C34" s="1">
        <f t="shared" si="0"/>
        <v>0</v>
      </c>
      <c r="D34" s="1"/>
      <c r="E34" s="1"/>
    </row>
    <row r="35" spans="1:5" ht="13.5">
      <c r="A35" s="23" t="s">
        <v>119</v>
      </c>
      <c r="B35" s="1" t="s">
        <v>120</v>
      </c>
      <c r="C35" s="1">
        <f t="shared" si="0"/>
        <v>0</v>
      </c>
      <c r="D35" s="1"/>
      <c r="E35" s="1"/>
    </row>
    <row r="36" spans="1:5" ht="13.5">
      <c r="A36" s="23" t="s">
        <v>121</v>
      </c>
      <c r="B36" s="1" t="s">
        <v>122</v>
      </c>
      <c r="C36" s="1">
        <f t="shared" si="0"/>
        <v>0</v>
      </c>
      <c r="D36" s="1"/>
      <c r="E36" s="1"/>
    </row>
    <row r="37" spans="1:5" ht="13.5">
      <c r="A37" s="23" t="s">
        <v>123</v>
      </c>
      <c r="B37" s="1" t="s">
        <v>124</v>
      </c>
      <c r="C37" s="1">
        <f t="shared" si="0"/>
        <v>698.1399999999999</v>
      </c>
      <c r="D37" s="1"/>
      <c r="E37" s="21">
        <v>698.1399999999999</v>
      </c>
    </row>
    <row r="38" spans="1:5" ht="13.5">
      <c r="A38" s="23" t="s">
        <v>125</v>
      </c>
      <c r="B38" s="1" t="s">
        <v>126</v>
      </c>
      <c r="C38" s="1">
        <f t="shared" si="0"/>
        <v>0</v>
      </c>
      <c r="D38" s="1"/>
      <c r="E38" s="1"/>
    </row>
    <row r="39" spans="1:5" ht="13.5">
      <c r="A39" s="23" t="s">
        <v>127</v>
      </c>
      <c r="B39" s="1" t="s">
        <v>128</v>
      </c>
      <c r="C39" s="1">
        <f t="shared" si="0"/>
        <v>1018.8699999999997</v>
      </c>
      <c r="D39" s="1"/>
      <c r="E39" s="21">
        <v>1018.8699999999997</v>
      </c>
    </row>
    <row r="40" spans="1:5" ht="13.5">
      <c r="A40" s="23" t="s">
        <v>129</v>
      </c>
      <c r="B40" s="1" t="s">
        <v>130</v>
      </c>
      <c r="C40" s="1">
        <f t="shared" si="0"/>
        <v>1176.050000000001</v>
      </c>
      <c r="D40" s="1"/>
      <c r="E40" s="21">
        <v>1176.050000000001</v>
      </c>
    </row>
    <row r="41" spans="1:5" ht="13.5">
      <c r="A41" s="23" t="s">
        <v>131</v>
      </c>
      <c r="B41" s="1" t="s">
        <v>132</v>
      </c>
      <c r="C41" s="1">
        <f t="shared" si="0"/>
        <v>6</v>
      </c>
      <c r="D41" s="1"/>
      <c r="E41" s="21">
        <v>6</v>
      </c>
    </row>
    <row r="42" spans="1:5" ht="13.5">
      <c r="A42" s="23" t="s">
        <v>133</v>
      </c>
      <c r="B42" s="1" t="s">
        <v>134</v>
      </c>
      <c r="C42" s="1">
        <f t="shared" si="0"/>
        <v>0</v>
      </c>
      <c r="D42" s="1"/>
      <c r="E42" s="21"/>
    </row>
    <row r="43" spans="1:5" ht="13.5">
      <c r="A43" s="23" t="s">
        <v>135</v>
      </c>
      <c r="B43" s="1" t="s">
        <v>136</v>
      </c>
      <c r="C43" s="1">
        <f t="shared" si="0"/>
        <v>0</v>
      </c>
      <c r="D43" s="1"/>
      <c r="E43" s="1"/>
    </row>
    <row r="44" spans="1:5" ht="13.5">
      <c r="A44" s="23" t="s">
        <v>137</v>
      </c>
      <c r="B44" s="1" t="s">
        <v>138</v>
      </c>
      <c r="C44" s="1">
        <f t="shared" si="0"/>
        <v>45.15</v>
      </c>
      <c r="D44" s="1"/>
      <c r="E44" s="1">
        <v>45.15</v>
      </c>
    </row>
    <row r="45" spans="1:5" ht="13.5">
      <c r="A45" s="1" t="s">
        <v>139</v>
      </c>
      <c r="B45" s="1" t="s">
        <v>140</v>
      </c>
      <c r="C45" s="1">
        <f t="shared" si="0"/>
        <v>26802.649999999998</v>
      </c>
      <c r="D45" s="1">
        <f>SUM(D46:D55)</f>
        <v>26802.649999999998</v>
      </c>
      <c r="E45" s="1"/>
    </row>
    <row r="46" spans="1:5" ht="13.5">
      <c r="A46" s="23" t="s">
        <v>141</v>
      </c>
      <c r="B46" s="1" t="s">
        <v>142</v>
      </c>
      <c r="C46" s="1">
        <f t="shared" si="0"/>
        <v>52.25</v>
      </c>
      <c r="D46" s="21">
        <v>52.25</v>
      </c>
      <c r="E46" s="1"/>
    </row>
    <row r="47" spans="1:5" ht="13.5">
      <c r="A47" s="23" t="s">
        <v>143</v>
      </c>
      <c r="B47" s="1" t="s">
        <v>144</v>
      </c>
      <c r="C47" s="1">
        <f t="shared" si="0"/>
        <v>20855.88</v>
      </c>
      <c r="D47" s="21">
        <v>20855.88</v>
      </c>
      <c r="E47" s="1"/>
    </row>
    <row r="48" spans="1:5" ht="13.5">
      <c r="A48" s="23" t="s">
        <v>145</v>
      </c>
      <c r="B48" s="1" t="s">
        <v>146</v>
      </c>
      <c r="C48" s="1">
        <f t="shared" si="0"/>
        <v>0</v>
      </c>
      <c r="D48" s="21"/>
      <c r="E48" s="1"/>
    </row>
    <row r="49" spans="1:5" ht="13.5">
      <c r="A49" s="23" t="s">
        <v>147</v>
      </c>
      <c r="B49" s="1" t="s">
        <v>148</v>
      </c>
      <c r="C49" s="1">
        <f t="shared" si="0"/>
        <v>234.78000000000006</v>
      </c>
      <c r="D49" s="21">
        <v>234.78000000000006</v>
      </c>
      <c r="E49" s="1"/>
    </row>
    <row r="50" spans="1:5" ht="13.5">
      <c r="A50" s="23" t="s">
        <v>149</v>
      </c>
      <c r="B50" s="1" t="s">
        <v>150</v>
      </c>
      <c r="C50" s="1">
        <f t="shared" si="0"/>
        <v>0</v>
      </c>
      <c r="D50" s="1"/>
      <c r="E50" s="1"/>
    </row>
    <row r="51" spans="1:5" ht="13.5">
      <c r="A51" s="23" t="s">
        <v>151</v>
      </c>
      <c r="B51" s="1" t="s">
        <v>152</v>
      </c>
      <c r="C51" s="1">
        <f t="shared" si="0"/>
        <v>0</v>
      </c>
      <c r="D51" s="1"/>
      <c r="E51" s="1"/>
    </row>
    <row r="52" spans="1:5" ht="13.5">
      <c r="A52" s="23" t="s">
        <v>153</v>
      </c>
      <c r="B52" s="1" t="s">
        <v>154</v>
      </c>
      <c r="C52" s="1">
        <f t="shared" si="0"/>
        <v>3.9200000000000004</v>
      </c>
      <c r="D52" s="21">
        <v>3.9200000000000004</v>
      </c>
      <c r="E52" s="1"/>
    </row>
    <row r="53" spans="1:5" ht="13.5">
      <c r="A53" s="23" t="s">
        <v>274</v>
      </c>
      <c r="B53" s="1" t="s">
        <v>275</v>
      </c>
      <c r="C53" s="1">
        <f t="shared" si="0"/>
        <v>12.629999999999997</v>
      </c>
      <c r="D53" s="21">
        <v>12.629999999999997</v>
      </c>
      <c r="E53" s="1"/>
    </row>
    <row r="54" spans="1:5" ht="13.5">
      <c r="A54" s="24">
        <v>30311</v>
      </c>
      <c r="B54" s="24" t="s">
        <v>155</v>
      </c>
      <c r="C54" s="1">
        <f t="shared" si="0"/>
        <v>5638.69</v>
      </c>
      <c r="D54" s="21">
        <v>5638.69</v>
      </c>
      <c r="E54" s="1"/>
    </row>
    <row r="55" spans="1:5" ht="13.5">
      <c r="A55" s="21">
        <v>30399</v>
      </c>
      <c r="B55" s="1" t="s">
        <v>276</v>
      </c>
      <c r="C55" s="1">
        <f t="shared" si="0"/>
        <v>4.5</v>
      </c>
      <c r="D55" s="21">
        <v>4.5</v>
      </c>
      <c r="E55" s="1"/>
    </row>
    <row r="56" spans="1:5" ht="13.5">
      <c r="A56" s="1">
        <v>30801</v>
      </c>
      <c r="B56" s="21" t="s">
        <v>277</v>
      </c>
      <c r="C56" s="1">
        <f t="shared" si="0"/>
        <v>1040</v>
      </c>
      <c r="D56" s="1"/>
      <c r="E56" s="1">
        <v>1040</v>
      </c>
    </row>
    <row r="57" spans="1:5" ht="13.5">
      <c r="A57" s="22">
        <v>310</v>
      </c>
      <c r="B57" s="21" t="s">
        <v>279</v>
      </c>
      <c r="C57" s="1">
        <f t="shared" si="0"/>
        <v>395.49000000000007</v>
      </c>
      <c r="D57" s="1"/>
      <c r="E57" s="1">
        <f>E58</f>
        <v>395.49000000000007</v>
      </c>
    </row>
    <row r="58" spans="1:5" ht="13.5">
      <c r="A58" s="1">
        <v>31002</v>
      </c>
      <c r="B58" s="21" t="s">
        <v>278</v>
      </c>
      <c r="C58" s="1">
        <f t="shared" si="0"/>
        <v>395.49000000000007</v>
      </c>
      <c r="D58" s="1"/>
      <c r="E58" s="1">
        <v>395.49000000000007</v>
      </c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28125" style="0" bestFit="1" customWidth="1"/>
    <col min="2" max="2" width="9.00390625" style="0" bestFit="1" customWidth="1"/>
    <col min="3" max="3" width="6.421875" style="0" bestFit="1" customWidth="1"/>
    <col min="4" max="6" width="9.00390625" style="0" bestFit="1" customWidth="1"/>
    <col min="7" max="7" width="7.421875" style="0" bestFit="1" customWidth="1"/>
    <col min="8" max="8" width="9.00390625" style="0" bestFit="1" customWidth="1"/>
    <col min="9" max="9" width="5.421875" style="0" bestFit="1" customWidth="1"/>
    <col min="10" max="11" width="9.00390625" style="0" bestFit="1" customWidth="1"/>
    <col min="12" max="12" width="11.00390625" style="0" bestFit="1" customWidth="1"/>
  </cols>
  <sheetData>
    <row r="1" spans="1:12" ht="13.5">
      <c r="A1" t="s">
        <v>198</v>
      </c>
      <c r="L1" s="5"/>
    </row>
    <row r="2" spans="1:12" ht="22.5">
      <c r="A2" s="31" t="s">
        <v>156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ht="13.5">
      <c r="L4" s="4" t="s">
        <v>1</v>
      </c>
    </row>
    <row r="5" spans="1:12" ht="13.5">
      <c r="A5" s="32" t="s">
        <v>28</v>
      </c>
      <c r="B5" s="32"/>
      <c r="C5" s="32"/>
      <c r="D5" s="32"/>
      <c r="E5" s="32"/>
      <c r="F5" s="32"/>
      <c r="G5" s="32" t="s">
        <v>157</v>
      </c>
      <c r="H5" s="32"/>
      <c r="I5" s="32"/>
      <c r="J5" s="32"/>
      <c r="K5" s="32"/>
      <c r="L5" s="32"/>
    </row>
    <row r="6" spans="1:12" ht="13.5">
      <c r="A6" s="32" t="s">
        <v>6</v>
      </c>
      <c r="B6" s="39" t="s">
        <v>328</v>
      </c>
      <c r="C6" s="32" t="s">
        <v>329</v>
      </c>
      <c r="D6" s="32"/>
      <c r="E6" s="32"/>
      <c r="F6" s="39" t="s">
        <v>330</v>
      </c>
      <c r="G6" s="32" t="s">
        <v>6</v>
      </c>
      <c r="H6" s="39" t="s">
        <v>209</v>
      </c>
      <c r="I6" s="32" t="s">
        <v>186</v>
      </c>
      <c r="J6" s="32"/>
      <c r="K6" s="32"/>
      <c r="L6" s="39" t="s">
        <v>212</v>
      </c>
    </row>
    <row r="7" spans="1:12" ht="27">
      <c r="A7" s="32"/>
      <c r="B7" s="32"/>
      <c r="C7" s="9" t="s">
        <v>31</v>
      </c>
      <c r="D7" s="10" t="s">
        <v>331</v>
      </c>
      <c r="E7" s="10" t="s">
        <v>332</v>
      </c>
      <c r="F7" s="32"/>
      <c r="G7" s="32"/>
      <c r="H7" s="32"/>
      <c r="I7" s="9" t="s">
        <v>31</v>
      </c>
      <c r="J7" s="10" t="s">
        <v>210</v>
      </c>
      <c r="K7" s="10" t="s">
        <v>211</v>
      </c>
      <c r="L7" s="32"/>
    </row>
    <row r="8" spans="1:12" s="2" customFormat="1" ht="42" customHeight="1">
      <c r="A8" s="13">
        <f>B8+C8+F8</f>
        <v>426</v>
      </c>
      <c r="B8" s="13"/>
      <c r="C8" s="13">
        <f>D8+E8</f>
        <v>155.5</v>
      </c>
      <c r="D8" s="13"/>
      <c r="E8" s="13">
        <v>155.5</v>
      </c>
      <c r="F8" s="13">
        <v>270.5</v>
      </c>
      <c r="G8" s="13">
        <f>H8+I8+L8</f>
        <v>265.44</v>
      </c>
      <c r="H8" s="13"/>
      <c r="I8" s="13">
        <f>J8+K8</f>
        <v>81.6</v>
      </c>
      <c r="J8" s="13"/>
      <c r="K8" s="13">
        <v>81.6</v>
      </c>
      <c r="L8" s="13">
        <v>183.84</v>
      </c>
    </row>
  </sheetData>
  <sheetProtection/>
  <mergeCells count="11">
    <mergeCell ref="F6:F7"/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19" sqref="B19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2" bestFit="1" customWidth="1"/>
    <col min="4" max="4" width="9.00390625" style="2" bestFit="1" customWidth="1"/>
    <col min="5" max="5" width="12.140625" style="2" bestFit="1" customWidth="1"/>
  </cols>
  <sheetData>
    <row r="1" ht="13.5">
      <c r="A1" s="5" t="s">
        <v>199</v>
      </c>
    </row>
    <row r="2" spans="1:5" ht="22.5">
      <c r="A2" s="31" t="s">
        <v>158</v>
      </c>
      <c r="B2" s="31"/>
      <c r="C2" s="31"/>
      <c r="D2" s="31"/>
      <c r="E2" s="31"/>
    </row>
    <row r="3" spans="1:5" ht="13.5">
      <c r="A3" s="6"/>
      <c r="B3" s="6"/>
      <c r="C3" s="6"/>
      <c r="D3" s="6"/>
      <c r="E3" s="6"/>
    </row>
    <row r="4" ht="13.5">
      <c r="E4" s="2" t="s">
        <v>1</v>
      </c>
    </row>
    <row r="5" spans="1:5" ht="13.5">
      <c r="A5" s="32" t="s">
        <v>29</v>
      </c>
      <c r="B5" s="32" t="s">
        <v>30</v>
      </c>
      <c r="C5" s="32" t="s">
        <v>159</v>
      </c>
      <c r="D5" s="32"/>
      <c r="E5" s="32"/>
    </row>
    <row r="6" spans="1:5" ht="13.5">
      <c r="A6" s="32"/>
      <c r="B6" s="32"/>
      <c r="C6" s="13" t="s">
        <v>179</v>
      </c>
      <c r="D6" s="13" t="s">
        <v>32</v>
      </c>
      <c r="E6" s="13" t="s">
        <v>33</v>
      </c>
    </row>
    <row r="7" spans="1:5" ht="13.5">
      <c r="A7" s="1"/>
      <c r="B7" s="7" t="s">
        <v>179</v>
      </c>
      <c r="C7" s="13">
        <v>50</v>
      </c>
      <c r="D7" s="13"/>
      <c r="E7" s="13">
        <v>50</v>
      </c>
    </row>
    <row r="8" spans="1:5" ht="13.5">
      <c r="A8" s="1" t="s">
        <v>163</v>
      </c>
      <c r="B8" s="1" t="s">
        <v>164</v>
      </c>
      <c r="C8" s="13">
        <v>50</v>
      </c>
      <c r="D8" s="13"/>
      <c r="E8" s="13">
        <v>50</v>
      </c>
    </row>
    <row r="9" spans="1:5" ht="13.5">
      <c r="A9" s="1" t="s">
        <v>175</v>
      </c>
      <c r="B9" s="1" t="s">
        <v>176</v>
      </c>
      <c r="C9" s="13">
        <v>50</v>
      </c>
      <c r="D9" s="13"/>
      <c r="E9" s="13">
        <v>50</v>
      </c>
    </row>
    <row r="10" spans="1:5" ht="13.5">
      <c r="A10" s="1" t="s">
        <v>177</v>
      </c>
      <c r="B10" s="1" t="s">
        <v>178</v>
      </c>
      <c r="C10" s="13">
        <v>50</v>
      </c>
      <c r="D10" s="13"/>
      <c r="E10" s="13">
        <v>50</v>
      </c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5.421875" style="0" customWidth="1"/>
    <col min="2" max="2" width="11.140625" style="2" customWidth="1"/>
    <col min="3" max="3" width="25.421875" style="0" customWidth="1"/>
    <col min="4" max="4" width="11.140625" style="2" customWidth="1"/>
  </cols>
  <sheetData>
    <row r="1" ht="13.5">
      <c r="A1" s="5" t="s">
        <v>200</v>
      </c>
    </row>
    <row r="2" spans="1:4" ht="22.5">
      <c r="A2" s="31" t="s">
        <v>160</v>
      </c>
      <c r="B2" s="31"/>
      <c r="C2" s="31"/>
      <c r="D2" s="31"/>
    </row>
    <row r="4" ht="13.5">
      <c r="D4" s="2" t="s">
        <v>1</v>
      </c>
    </row>
    <row r="5" spans="1:4" ht="13.5">
      <c r="A5" s="40" t="s">
        <v>173</v>
      </c>
      <c r="B5" s="32"/>
      <c r="C5" s="40" t="s">
        <v>172</v>
      </c>
      <c r="D5" s="32"/>
    </row>
    <row r="6" spans="1:4" ht="13.5">
      <c r="A6" s="9" t="s">
        <v>187</v>
      </c>
      <c r="B6" s="13" t="s">
        <v>5</v>
      </c>
      <c r="C6" s="9" t="s">
        <v>187</v>
      </c>
      <c r="D6" s="13" t="s">
        <v>5</v>
      </c>
    </row>
    <row r="7" spans="1:4" ht="16.5" customHeight="1">
      <c r="A7" s="1" t="s">
        <v>192</v>
      </c>
      <c r="B7" s="13">
        <v>123364.25</v>
      </c>
      <c r="C7" s="1" t="s">
        <v>12</v>
      </c>
      <c r="D7" s="13"/>
    </row>
    <row r="8" spans="1:4" ht="16.5" customHeight="1">
      <c r="A8" s="1" t="s">
        <v>193</v>
      </c>
      <c r="B8" s="13">
        <v>50</v>
      </c>
      <c r="C8" s="1" t="s">
        <v>13</v>
      </c>
      <c r="D8" s="13"/>
    </row>
    <row r="9" spans="1:4" ht="16.5" customHeight="1">
      <c r="A9" s="1" t="s">
        <v>195</v>
      </c>
      <c r="B9" s="13"/>
      <c r="C9" s="1" t="s">
        <v>14</v>
      </c>
      <c r="D9" s="13"/>
    </row>
    <row r="10" spans="1:4" ht="16.5" customHeight="1">
      <c r="A10" s="1" t="s">
        <v>190</v>
      </c>
      <c r="B10" s="13"/>
      <c r="C10" s="1" t="s">
        <v>15</v>
      </c>
      <c r="D10" s="13"/>
    </row>
    <row r="11" spans="1:4" ht="16.5" customHeight="1">
      <c r="A11" s="1" t="s">
        <v>194</v>
      </c>
      <c r="B11" s="13"/>
      <c r="C11" s="1" t="s">
        <v>16</v>
      </c>
      <c r="D11" s="13">
        <v>109119.79</v>
      </c>
    </row>
    <row r="12" spans="1:4" ht="16.5" customHeight="1">
      <c r="A12" s="1" t="s">
        <v>191</v>
      </c>
      <c r="B12" s="13"/>
      <c r="C12" s="1" t="s">
        <v>18</v>
      </c>
      <c r="D12" s="13">
        <v>23567.99</v>
      </c>
    </row>
    <row r="13" spans="1:4" ht="16.5" customHeight="1">
      <c r="A13" s="1"/>
      <c r="B13" s="13"/>
      <c r="C13" s="1" t="s">
        <v>20</v>
      </c>
      <c r="D13" s="13">
        <v>6964.93</v>
      </c>
    </row>
    <row r="14" spans="1:4" ht="16.5" customHeight="1">
      <c r="A14" s="1"/>
      <c r="B14" s="13"/>
      <c r="C14" s="1" t="s">
        <v>21</v>
      </c>
      <c r="D14" s="13"/>
    </row>
    <row r="15" spans="1:4" ht="16.5" customHeight="1">
      <c r="A15" s="1"/>
      <c r="B15" s="13"/>
      <c r="C15" s="1" t="s">
        <v>22</v>
      </c>
      <c r="D15" s="13"/>
    </row>
    <row r="16" spans="1:4" ht="16.5" customHeight="1">
      <c r="A16" s="1"/>
      <c r="B16" s="13"/>
      <c r="C16" s="1" t="s">
        <v>23</v>
      </c>
      <c r="D16" s="13"/>
    </row>
    <row r="17" spans="1:4" ht="16.5" customHeight="1">
      <c r="A17" s="1"/>
      <c r="B17" s="13"/>
      <c r="C17" s="1" t="s">
        <v>25</v>
      </c>
      <c r="D17" s="13">
        <v>5580.26</v>
      </c>
    </row>
    <row r="18" spans="1:4" ht="16.5" customHeight="1">
      <c r="A18" s="1"/>
      <c r="B18" s="13"/>
      <c r="C18" s="1" t="s">
        <v>26</v>
      </c>
      <c r="D18" s="13">
        <v>115</v>
      </c>
    </row>
    <row r="19" spans="1:4" ht="16.5" customHeight="1">
      <c r="A19" s="9" t="s">
        <v>188</v>
      </c>
      <c r="B19" s="13">
        <f>SUM(B7:B18)</f>
        <v>123414.25</v>
      </c>
      <c r="C19" s="9" t="s">
        <v>189</v>
      </c>
      <c r="D19" s="13">
        <f>SUM(D11:D18)</f>
        <v>145347.97</v>
      </c>
    </row>
    <row r="20" spans="1:4" ht="16.5" customHeight="1">
      <c r="A20" s="1" t="s">
        <v>182</v>
      </c>
      <c r="B20" s="13"/>
      <c r="C20" s="1" t="s">
        <v>161</v>
      </c>
      <c r="D20" s="13"/>
    </row>
    <row r="21" spans="1:4" ht="16.5" customHeight="1">
      <c r="A21" s="1" t="s">
        <v>162</v>
      </c>
      <c r="B21" s="13">
        <v>21933.72</v>
      </c>
      <c r="C21" s="1"/>
      <c r="D21" s="13"/>
    </row>
    <row r="22" spans="1:4" ht="16.5" customHeight="1">
      <c r="A22" s="9" t="s">
        <v>180</v>
      </c>
      <c r="B22" s="13">
        <f>B19+B21+B20</f>
        <v>145347.97</v>
      </c>
      <c r="C22" s="9" t="s">
        <v>181</v>
      </c>
      <c r="D22" s="13">
        <f>D19+D20</f>
        <v>145347.97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D1">
      <selection activeCell="I20" sqref="I20"/>
    </sheetView>
  </sheetViews>
  <sheetFormatPr defaultColWidth="9.140625" defaultRowHeight="15"/>
  <cols>
    <col min="1" max="1" width="13.00390625" style="0" customWidth="1"/>
    <col min="2" max="2" width="46.00390625" style="0" customWidth="1"/>
    <col min="3" max="12" width="13.00390625" style="2" customWidth="1"/>
  </cols>
  <sheetData>
    <row r="1" ht="13.5">
      <c r="A1" s="5" t="s">
        <v>201</v>
      </c>
    </row>
    <row r="2" spans="1:12" ht="22.5">
      <c r="A2" s="31" t="s">
        <v>165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32" t="s">
        <v>166</v>
      </c>
      <c r="B5" s="32"/>
      <c r="C5" s="32" t="s">
        <v>6</v>
      </c>
      <c r="D5" s="32" t="s">
        <v>162</v>
      </c>
      <c r="E5" s="39" t="s">
        <v>213</v>
      </c>
      <c r="F5" s="39" t="s">
        <v>214</v>
      </c>
      <c r="G5" s="39" t="s">
        <v>215</v>
      </c>
      <c r="H5" s="32" t="s">
        <v>167</v>
      </c>
      <c r="I5" s="32"/>
      <c r="J5" s="39" t="s">
        <v>217</v>
      </c>
      <c r="K5" s="32" t="s">
        <v>168</v>
      </c>
      <c r="L5" s="39" t="s">
        <v>218</v>
      </c>
    </row>
    <row r="6" spans="1:12" ht="27">
      <c r="A6" s="9" t="s">
        <v>29</v>
      </c>
      <c r="B6" s="9" t="s">
        <v>30</v>
      </c>
      <c r="C6" s="32"/>
      <c r="D6" s="32"/>
      <c r="E6" s="32"/>
      <c r="F6" s="32"/>
      <c r="G6" s="32"/>
      <c r="H6" s="9" t="s">
        <v>169</v>
      </c>
      <c r="I6" s="10" t="s">
        <v>216</v>
      </c>
      <c r="J6" s="32"/>
      <c r="K6" s="32"/>
      <c r="L6" s="32"/>
    </row>
    <row r="7" spans="1:12" ht="13.5">
      <c r="A7" s="1"/>
      <c r="B7" s="9" t="s">
        <v>6</v>
      </c>
      <c r="C7" s="9">
        <f>D7+E7+F7</f>
        <v>145347.9699999999</v>
      </c>
      <c r="D7" s="20">
        <f>D8+D32+D40+D48+D45+D51</f>
        <v>21933.719999999998</v>
      </c>
      <c r="E7" s="9">
        <f>E8+E32+E40+E48+E45</f>
        <v>123364.24999999993</v>
      </c>
      <c r="F7" s="13">
        <f>F8+F32+F40+F48+F45</f>
        <v>50</v>
      </c>
      <c r="G7" s="9"/>
      <c r="H7" s="9"/>
      <c r="I7" s="9"/>
      <c r="J7" s="9"/>
      <c r="K7" s="9"/>
      <c r="L7" s="9"/>
    </row>
    <row r="8" spans="1:12" ht="13.5">
      <c r="A8" s="14">
        <v>205</v>
      </c>
      <c r="B8" s="25" t="s">
        <v>16</v>
      </c>
      <c r="C8" s="13">
        <f aca="true" t="shared" si="0" ref="C8:C50">D8+E8+F8</f>
        <v>108759.00999999995</v>
      </c>
      <c r="D8" s="20">
        <f>D9+D13+D19+D22+D24+D26+D30</f>
        <v>21507.94</v>
      </c>
      <c r="E8" s="13">
        <v>87251.06999999995</v>
      </c>
      <c r="F8" s="13"/>
      <c r="G8" s="13"/>
      <c r="H8" s="13"/>
      <c r="I8" s="13"/>
      <c r="J8" s="13"/>
      <c r="K8" s="13"/>
      <c r="L8" s="13"/>
    </row>
    <row r="9" spans="1:12" ht="13.5">
      <c r="A9" s="14" t="s">
        <v>221</v>
      </c>
      <c r="B9" s="25" t="s">
        <v>223</v>
      </c>
      <c r="C9" s="13">
        <f t="shared" si="0"/>
        <v>5005.009999999999</v>
      </c>
      <c r="D9" s="26">
        <f>SUM(D10:D12)</f>
        <v>756.1899999999999</v>
      </c>
      <c r="E9" s="13">
        <v>4248.82</v>
      </c>
      <c r="F9" s="13"/>
      <c r="G9" s="13"/>
      <c r="H9" s="13"/>
      <c r="I9" s="13"/>
      <c r="J9" s="13"/>
      <c r="K9" s="13"/>
      <c r="L9" s="13"/>
    </row>
    <row r="10" spans="1:12" ht="13.5">
      <c r="A10" s="14" t="s">
        <v>222</v>
      </c>
      <c r="B10" s="25" t="s">
        <v>224</v>
      </c>
      <c r="C10" s="13">
        <f t="shared" si="0"/>
        <v>217.06999999999996</v>
      </c>
      <c r="D10" s="26">
        <v>10.85</v>
      </c>
      <c r="E10" s="13">
        <v>206.21999999999997</v>
      </c>
      <c r="F10" s="13"/>
      <c r="G10" s="13"/>
      <c r="H10" s="13"/>
      <c r="I10" s="13"/>
      <c r="J10" s="13"/>
      <c r="K10" s="13"/>
      <c r="L10" s="13"/>
    </row>
    <row r="11" spans="1:12" ht="13.5">
      <c r="A11" s="14" t="s">
        <v>225</v>
      </c>
      <c r="B11" s="25" t="s">
        <v>226</v>
      </c>
      <c r="C11" s="13">
        <f t="shared" si="0"/>
        <v>454.43</v>
      </c>
      <c r="D11" s="26">
        <v>8.92</v>
      </c>
      <c r="E11" s="13">
        <v>445.51</v>
      </c>
      <c r="F11" s="13"/>
      <c r="G11" s="13"/>
      <c r="H11" s="13"/>
      <c r="I11" s="13"/>
      <c r="J11" s="13"/>
      <c r="K11" s="13"/>
      <c r="L11" s="13"/>
    </row>
    <row r="12" spans="1:12" ht="13.5">
      <c r="A12" s="14" t="s">
        <v>227</v>
      </c>
      <c r="B12" s="25" t="s">
        <v>228</v>
      </c>
      <c r="C12" s="13">
        <f t="shared" si="0"/>
        <v>4333.51</v>
      </c>
      <c r="D12" s="26">
        <v>736.42</v>
      </c>
      <c r="E12" s="13">
        <v>3597.09</v>
      </c>
      <c r="F12" s="13"/>
      <c r="G12" s="13"/>
      <c r="H12" s="13"/>
      <c r="I12" s="13"/>
      <c r="J12" s="13"/>
      <c r="K12" s="13"/>
      <c r="L12" s="13"/>
    </row>
    <row r="13" spans="1:12" ht="13.5">
      <c r="A13" s="14" t="s">
        <v>229</v>
      </c>
      <c r="B13" s="25" t="s">
        <v>37</v>
      </c>
      <c r="C13" s="13">
        <f t="shared" si="0"/>
        <v>90596.44999999992</v>
      </c>
      <c r="D13" s="26">
        <f>SUM(D14:D18)</f>
        <v>17763.15</v>
      </c>
      <c r="E13" s="13">
        <v>72833.29999999993</v>
      </c>
      <c r="F13" s="13"/>
      <c r="G13" s="13"/>
      <c r="H13" s="13"/>
      <c r="I13" s="13"/>
      <c r="J13" s="13"/>
      <c r="K13" s="13"/>
      <c r="L13" s="13"/>
    </row>
    <row r="14" spans="1:12" ht="13.5">
      <c r="A14" s="14" t="s">
        <v>230</v>
      </c>
      <c r="B14" s="25" t="s">
        <v>39</v>
      </c>
      <c r="C14" s="13">
        <f t="shared" si="0"/>
        <v>2855.9</v>
      </c>
      <c r="D14" s="26">
        <v>1786.92</v>
      </c>
      <c r="E14" s="13">
        <v>1068.98</v>
      </c>
      <c r="F14" s="13"/>
      <c r="G14" s="13"/>
      <c r="H14" s="13"/>
      <c r="I14" s="13"/>
      <c r="J14" s="13"/>
      <c r="K14" s="13"/>
      <c r="L14" s="13"/>
    </row>
    <row r="15" spans="1:12" ht="13.5">
      <c r="A15" s="14" t="s">
        <v>231</v>
      </c>
      <c r="B15" s="25" t="s">
        <v>234</v>
      </c>
      <c r="C15" s="13">
        <f t="shared" si="0"/>
        <v>36888.69999999997</v>
      </c>
      <c r="D15" s="26">
        <v>5304.78</v>
      </c>
      <c r="E15" s="13">
        <v>31583.919999999966</v>
      </c>
      <c r="F15" s="13"/>
      <c r="G15" s="13"/>
      <c r="H15" s="13"/>
      <c r="I15" s="13"/>
      <c r="J15" s="13"/>
      <c r="K15" s="13"/>
      <c r="L15" s="13"/>
    </row>
    <row r="16" spans="1:12" ht="13.5">
      <c r="A16" s="14" t="s">
        <v>232</v>
      </c>
      <c r="B16" s="25" t="s">
        <v>235</v>
      </c>
      <c r="C16" s="13">
        <f t="shared" si="0"/>
        <v>30487.229999999956</v>
      </c>
      <c r="D16" s="26">
        <v>5057.89</v>
      </c>
      <c r="E16" s="13">
        <v>25429.339999999956</v>
      </c>
      <c r="F16" s="13"/>
      <c r="G16" s="13"/>
      <c r="H16" s="13"/>
      <c r="I16" s="13"/>
      <c r="J16" s="13"/>
      <c r="K16" s="13"/>
      <c r="L16" s="13"/>
    </row>
    <row r="17" spans="1:12" ht="13.5">
      <c r="A17" s="14" t="s">
        <v>233</v>
      </c>
      <c r="B17" s="25" t="s">
        <v>236</v>
      </c>
      <c r="C17" s="13">
        <f t="shared" si="0"/>
        <v>16838.050000000003</v>
      </c>
      <c r="D17" s="26">
        <v>2086.99</v>
      </c>
      <c r="E17" s="13">
        <v>14751.060000000005</v>
      </c>
      <c r="F17" s="13"/>
      <c r="G17" s="13"/>
      <c r="H17" s="13"/>
      <c r="I17" s="13"/>
      <c r="J17" s="13"/>
      <c r="K17" s="13"/>
      <c r="L17" s="13"/>
    </row>
    <row r="18" spans="1:12" ht="13.5">
      <c r="A18" s="14" t="s">
        <v>260</v>
      </c>
      <c r="B18" s="25" t="s">
        <v>261</v>
      </c>
      <c r="C18" s="13">
        <f t="shared" si="0"/>
        <v>3526.57</v>
      </c>
      <c r="D18" s="26">
        <v>3526.57</v>
      </c>
      <c r="E18" s="13">
        <v>0</v>
      </c>
      <c r="F18" s="13"/>
      <c r="G18" s="13"/>
      <c r="H18" s="13"/>
      <c r="I18" s="13"/>
      <c r="J18" s="13"/>
      <c r="K18" s="13"/>
      <c r="L18" s="13"/>
    </row>
    <row r="19" spans="1:12" ht="13.5">
      <c r="A19" s="14" t="s">
        <v>237</v>
      </c>
      <c r="B19" s="25" t="s">
        <v>41</v>
      </c>
      <c r="C19" s="13">
        <f t="shared" si="0"/>
        <v>4226.06</v>
      </c>
      <c r="D19" s="26">
        <f>SUM(D20:D21)</f>
        <v>1093.68</v>
      </c>
      <c r="E19" s="13">
        <v>3132.38</v>
      </c>
      <c r="F19" s="13"/>
      <c r="G19" s="13"/>
      <c r="H19" s="13"/>
      <c r="I19" s="13"/>
      <c r="J19" s="13"/>
      <c r="K19" s="13"/>
      <c r="L19" s="13"/>
    </row>
    <row r="20" spans="1:12" ht="13.5">
      <c r="A20" s="14" t="s">
        <v>238</v>
      </c>
      <c r="B20" s="25" t="s">
        <v>239</v>
      </c>
      <c r="C20" s="13">
        <f t="shared" si="0"/>
        <v>4224.26</v>
      </c>
      <c r="D20" s="26">
        <v>1091.88</v>
      </c>
      <c r="E20" s="13">
        <v>3132.38</v>
      </c>
      <c r="F20" s="13"/>
      <c r="G20" s="13"/>
      <c r="H20" s="13"/>
      <c r="I20" s="13"/>
      <c r="J20" s="13"/>
      <c r="K20" s="13"/>
      <c r="L20" s="13"/>
    </row>
    <row r="21" spans="1:12" ht="13.5">
      <c r="A21" s="14" t="s">
        <v>284</v>
      </c>
      <c r="B21" s="25" t="s">
        <v>285</v>
      </c>
      <c r="C21" s="13">
        <f t="shared" si="0"/>
        <v>1.8</v>
      </c>
      <c r="D21" s="26">
        <v>1.8</v>
      </c>
      <c r="E21" s="13"/>
      <c r="F21" s="13"/>
      <c r="G21" s="13"/>
      <c r="H21" s="13"/>
      <c r="I21" s="13"/>
      <c r="J21" s="13"/>
      <c r="K21" s="13"/>
      <c r="L21" s="13"/>
    </row>
    <row r="22" spans="1:12" ht="13.5">
      <c r="A22" s="14" t="s">
        <v>240</v>
      </c>
      <c r="B22" s="25" t="s">
        <v>242</v>
      </c>
      <c r="C22" s="13">
        <f t="shared" si="0"/>
        <v>510.64000000000004</v>
      </c>
      <c r="D22" s="26">
        <f>D23</f>
        <v>129.12</v>
      </c>
      <c r="E22" s="13">
        <v>381.52000000000004</v>
      </c>
      <c r="F22" s="13"/>
      <c r="G22" s="13"/>
      <c r="H22" s="13"/>
      <c r="I22" s="13"/>
      <c r="J22" s="13"/>
      <c r="K22" s="13"/>
      <c r="L22" s="13"/>
    </row>
    <row r="23" spans="1:12" ht="13.5">
      <c r="A23" s="14" t="s">
        <v>241</v>
      </c>
      <c r="B23" s="25" t="s">
        <v>243</v>
      </c>
      <c r="C23" s="13">
        <f t="shared" si="0"/>
        <v>510.64000000000004</v>
      </c>
      <c r="D23" s="26">
        <v>129.12</v>
      </c>
      <c r="E23" s="13">
        <v>381.52000000000004</v>
      </c>
      <c r="F23" s="13"/>
      <c r="G23" s="13"/>
      <c r="H23" s="13"/>
      <c r="I23" s="13"/>
      <c r="J23" s="13"/>
      <c r="K23" s="13"/>
      <c r="L23" s="13"/>
    </row>
    <row r="24" spans="1:12" ht="13.5">
      <c r="A24" s="14" t="s">
        <v>244</v>
      </c>
      <c r="B24" s="25" t="s">
        <v>43</v>
      </c>
      <c r="C24" s="13">
        <f t="shared" si="0"/>
        <v>984.8499999999999</v>
      </c>
      <c r="D24" s="26">
        <f>D25</f>
        <v>419.8</v>
      </c>
      <c r="E24" s="13">
        <v>565.05</v>
      </c>
      <c r="F24" s="13"/>
      <c r="G24" s="13"/>
      <c r="H24" s="13"/>
      <c r="I24" s="13"/>
      <c r="J24" s="13"/>
      <c r="K24" s="13"/>
      <c r="L24" s="13"/>
    </row>
    <row r="25" spans="1:12" ht="13.5">
      <c r="A25" s="14" t="s">
        <v>245</v>
      </c>
      <c r="B25" s="25" t="s">
        <v>246</v>
      </c>
      <c r="C25" s="13">
        <f t="shared" si="0"/>
        <v>984.8499999999999</v>
      </c>
      <c r="D25" s="26">
        <v>419.8</v>
      </c>
      <c r="E25" s="13">
        <v>565.05</v>
      </c>
      <c r="F25" s="13"/>
      <c r="G25" s="13"/>
      <c r="H25" s="13"/>
      <c r="I25" s="13"/>
      <c r="J25" s="13"/>
      <c r="K25" s="13"/>
      <c r="L25" s="13"/>
    </row>
    <row r="26" spans="1:12" ht="13.5">
      <c r="A26" s="14" t="s">
        <v>266</v>
      </c>
      <c r="B26" s="25" t="s">
        <v>273</v>
      </c>
      <c r="C26" s="13">
        <f t="shared" si="0"/>
        <v>1346</v>
      </c>
      <c r="D26" s="13">
        <f>SUM(D27:D29)</f>
        <v>1346</v>
      </c>
      <c r="E26" s="13">
        <v>0</v>
      </c>
      <c r="F26" s="13"/>
      <c r="G26" s="13"/>
      <c r="H26" s="13"/>
      <c r="I26" s="13"/>
      <c r="J26" s="13"/>
      <c r="K26" s="13"/>
      <c r="L26" s="13"/>
    </row>
    <row r="27" spans="1:12" ht="13.5">
      <c r="A27" s="14" t="s">
        <v>267</v>
      </c>
      <c r="B27" s="25" t="s">
        <v>270</v>
      </c>
      <c r="C27" s="13">
        <f t="shared" si="0"/>
        <v>1000</v>
      </c>
      <c r="D27" s="13">
        <v>1000</v>
      </c>
      <c r="E27" s="13">
        <v>0</v>
      </c>
      <c r="F27" s="13"/>
      <c r="G27" s="13"/>
      <c r="H27" s="13"/>
      <c r="I27" s="13"/>
      <c r="J27" s="13"/>
      <c r="K27" s="13"/>
      <c r="L27" s="13"/>
    </row>
    <row r="28" spans="1:12" ht="13.5">
      <c r="A28" s="14" t="s">
        <v>268</v>
      </c>
      <c r="B28" s="25" t="s">
        <v>271</v>
      </c>
      <c r="C28" s="13">
        <f t="shared" si="0"/>
        <v>250</v>
      </c>
      <c r="D28" s="13">
        <v>250</v>
      </c>
      <c r="E28" s="13">
        <v>0</v>
      </c>
      <c r="F28" s="13"/>
      <c r="G28" s="13"/>
      <c r="H28" s="13"/>
      <c r="I28" s="13"/>
      <c r="J28" s="13"/>
      <c r="K28" s="13"/>
      <c r="L28" s="13"/>
    </row>
    <row r="29" spans="1:12" ht="13.5">
      <c r="A29" s="14" t="s">
        <v>269</v>
      </c>
      <c r="B29" s="25" t="s">
        <v>272</v>
      </c>
      <c r="C29" s="13">
        <f t="shared" si="0"/>
        <v>96</v>
      </c>
      <c r="D29" s="13">
        <v>96</v>
      </c>
      <c r="E29" s="13">
        <v>0</v>
      </c>
      <c r="F29" s="13"/>
      <c r="G29" s="13"/>
      <c r="H29" s="13"/>
      <c r="I29" s="13"/>
      <c r="J29" s="13"/>
      <c r="K29" s="13"/>
      <c r="L29" s="13"/>
    </row>
    <row r="30" spans="1:12" ht="13.5">
      <c r="A30" s="14" t="s">
        <v>249</v>
      </c>
      <c r="B30" s="25" t="s">
        <v>250</v>
      </c>
      <c r="C30" s="13">
        <f t="shared" si="0"/>
        <v>6090</v>
      </c>
      <c r="D30" s="13">
        <f>D31</f>
        <v>0</v>
      </c>
      <c r="E30" s="13">
        <v>6090</v>
      </c>
      <c r="F30" s="13"/>
      <c r="G30" s="13"/>
      <c r="H30" s="13"/>
      <c r="I30" s="13"/>
      <c r="J30" s="13"/>
      <c r="K30" s="13"/>
      <c r="L30" s="13"/>
    </row>
    <row r="31" spans="1:12" ht="13.5">
      <c r="A31" s="14" t="s">
        <v>247</v>
      </c>
      <c r="B31" s="25" t="s">
        <v>248</v>
      </c>
      <c r="C31" s="13">
        <f t="shared" si="0"/>
        <v>6090</v>
      </c>
      <c r="D31" s="13"/>
      <c r="E31" s="13">
        <v>6090</v>
      </c>
      <c r="F31" s="13"/>
      <c r="G31" s="13"/>
      <c r="H31" s="13"/>
      <c r="I31" s="13"/>
      <c r="J31" s="13"/>
      <c r="K31" s="13"/>
      <c r="L31" s="13"/>
    </row>
    <row r="32" spans="1:12" ht="13.5">
      <c r="A32" s="14" t="s">
        <v>17</v>
      </c>
      <c r="B32" s="25" t="s">
        <v>18</v>
      </c>
      <c r="C32" s="13">
        <f t="shared" si="0"/>
        <v>23582.489999999998</v>
      </c>
      <c r="D32" s="13">
        <f>D33+D37</f>
        <v>14.5</v>
      </c>
      <c r="E32" s="13">
        <v>23567.989999999998</v>
      </c>
      <c r="F32" s="13"/>
      <c r="G32" s="13"/>
      <c r="H32" s="13"/>
      <c r="I32" s="13"/>
      <c r="J32" s="13"/>
      <c r="K32" s="13"/>
      <c r="L32" s="13"/>
    </row>
    <row r="33" spans="1:12" ht="13.5">
      <c r="A33" s="14" t="s">
        <v>44</v>
      </c>
      <c r="B33" s="25" t="s">
        <v>45</v>
      </c>
      <c r="C33" s="13">
        <f t="shared" si="0"/>
        <v>23546.489999999998</v>
      </c>
      <c r="D33" s="13">
        <f>SUM(D34:D36)</f>
        <v>3.5</v>
      </c>
      <c r="E33" s="13">
        <v>23542.989999999998</v>
      </c>
      <c r="F33" s="13"/>
      <c r="G33" s="13"/>
      <c r="H33" s="13"/>
      <c r="I33" s="13"/>
      <c r="J33" s="13"/>
      <c r="K33" s="13"/>
      <c r="L33" s="13"/>
    </row>
    <row r="34" spans="1:12" ht="13.5">
      <c r="A34" s="14" t="s">
        <v>46</v>
      </c>
      <c r="B34" s="25" t="s">
        <v>47</v>
      </c>
      <c r="C34" s="13">
        <f t="shared" si="0"/>
        <v>209.1</v>
      </c>
      <c r="D34" s="13"/>
      <c r="E34" s="13">
        <v>209.1</v>
      </c>
      <c r="F34" s="13"/>
      <c r="G34" s="13"/>
      <c r="H34" s="13"/>
      <c r="I34" s="13"/>
      <c r="J34" s="13"/>
      <c r="K34" s="13"/>
      <c r="L34" s="13"/>
    </row>
    <row r="35" spans="1:12" ht="13.5">
      <c r="A35" s="14" t="s">
        <v>48</v>
      </c>
      <c r="B35" s="25" t="s">
        <v>49</v>
      </c>
      <c r="C35" s="13">
        <f t="shared" si="0"/>
        <v>23004.76</v>
      </c>
      <c r="D35" s="13">
        <v>3.5</v>
      </c>
      <c r="E35" s="13">
        <v>23001.26</v>
      </c>
      <c r="F35" s="13"/>
      <c r="G35" s="13"/>
      <c r="H35" s="13"/>
      <c r="I35" s="13"/>
      <c r="J35" s="13"/>
      <c r="K35" s="13"/>
      <c r="L35" s="13"/>
    </row>
    <row r="36" spans="1:12" ht="13.5">
      <c r="A36" s="14" t="s">
        <v>252</v>
      </c>
      <c r="B36" s="25" t="s">
        <v>253</v>
      </c>
      <c r="C36" s="13">
        <f t="shared" si="0"/>
        <v>332.6300000000001</v>
      </c>
      <c r="D36" s="13"/>
      <c r="E36" s="13">
        <v>332.6300000000001</v>
      </c>
      <c r="F36" s="13"/>
      <c r="G36" s="13"/>
      <c r="H36" s="13"/>
      <c r="I36" s="13"/>
      <c r="J36" s="13"/>
      <c r="K36" s="13"/>
      <c r="L36" s="13"/>
    </row>
    <row r="37" spans="1:12" ht="13.5">
      <c r="A37" s="14" t="s">
        <v>50</v>
      </c>
      <c r="B37" s="25" t="s">
        <v>51</v>
      </c>
      <c r="C37" s="13">
        <f t="shared" si="0"/>
        <v>36</v>
      </c>
      <c r="D37" s="13">
        <f>SUM(D38:D39)</f>
        <v>11</v>
      </c>
      <c r="E37" s="13">
        <v>24.999999999999996</v>
      </c>
      <c r="F37" s="13"/>
      <c r="G37" s="13"/>
      <c r="H37" s="13"/>
      <c r="I37" s="13"/>
      <c r="J37" s="13"/>
      <c r="K37" s="13"/>
      <c r="L37" s="13"/>
    </row>
    <row r="38" spans="1:12" ht="13.5">
      <c r="A38" s="14" t="s">
        <v>286</v>
      </c>
      <c r="B38" s="25" t="s">
        <v>287</v>
      </c>
      <c r="C38" s="13">
        <f t="shared" si="0"/>
        <v>11</v>
      </c>
      <c r="D38" s="13">
        <v>11</v>
      </c>
      <c r="E38" s="13"/>
      <c r="F38" s="13"/>
      <c r="G38" s="13"/>
      <c r="H38" s="13"/>
      <c r="I38" s="13"/>
      <c r="J38" s="13"/>
      <c r="K38" s="13"/>
      <c r="L38" s="13"/>
    </row>
    <row r="39" spans="1:12" ht="13.5">
      <c r="A39" s="14" t="s">
        <v>251</v>
      </c>
      <c r="B39" s="25" t="s">
        <v>254</v>
      </c>
      <c r="C39" s="13">
        <f t="shared" si="0"/>
        <v>24.999999999999996</v>
      </c>
      <c r="D39" s="13"/>
      <c r="E39" s="13">
        <v>24.999999999999996</v>
      </c>
      <c r="F39" s="13"/>
      <c r="G39" s="13"/>
      <c r="H39" s="13"/>
      <c r="I39" s="13"/>
      <c r="J39" s="13"/>
      <c r="K39" s="13"/>
      <c r="L39" s="13"/>
    </row>
    <row r="40" spans="1:12" ht="13.5">
      <c r="A40" s="14" t="s">
        <v>19</v>
      </c>
      <c r="B40" s="25" t="s">
        <v>20</v>
      </c>
      <c r="C40" s="13">
        <f t="shared" si="0"/>
        <v>6969.409999999996</v>
      </c>
      <c r="D40" s="13">
        <f>D41</f>
        <v>4.48</v>
      </c>
      <c r="E40" s="13">
        <v>6964.929999999997</v>
      </c>
      <c r="F40" s="13"/>
      <c r="G40" s="13"/>
      <c r="H40" s="13"/>
      <c r="I40" s="13"/>
      <c r="J40" s="13"/>
      <c r="K40" s="13"/>
      <c r="L40" s="13"/>
    </row>
    <row r="41" spans="1:12" ht="13.5">
      <c r="A41" s="14" t="s">
        <v>52</v>
      </c>
      <c r="B41" s="25" t="s">
        <v>53</v>
      </c>
      <c r="C41" s="13">
        <f t="shared" si="0"/>
        <v>6969.409999999996</v>
      </c>
      <c r="D41" s="13">
        <f>SUM(D42:D44)</f>
        <v>4.48</v>
      </c>
      <c r="E41" s="13">
        <v>6964.929999999997</v>
      </c>
      <c r="F41" s="13"/>
      <c r="G41" s="13"/>
      <c r="H41" s="13"/>
      <c r="I41" s="13"/>
      <c r="J41" s="13"/>
      <c r="K41" s="13"/>
      <c r="L41" s="13"/>
    </row>
    <row r="42" spans="1:12" ht="13.5">
      <c r="A42" s="14" t="s">
        <v>54</v>
      </c>
      <c r="B42" s="25" t="s">
        <v>55</v>
      </c>
      <c r="C42" s="13">
        <f t="shared" si="0"/>
        <v>13.65</v>
      </c>
      <c r="D42" s="13"/>
      <c r="E42" s="13">
        <v>13.65</v>
      </c>
      <c r="F42" s="13"/>
      <c r="G42" s="13"/>
      <c r="H42" s="13"/>
      <c r="I42" s="13"/>
      <c r="J42" s="13"/>
      <c r="K42" s="13"/>
      <c r="L42" s="13"/>
    </row>
    <row r="43" spans="1:12" ht="13.5">
      <c r="A43" s="14" t="s">
        <v>56</v>
      </c>
      <c r="B43" s="25" t="s">
        <v>57</v>
      </c>
      <c r="C43" s="13">
        <f t="shared" si="0"/>
        <v>6944.759999999997</v>
      </c>
      <c r="D43" s="13">
        <v>4.48</v>
      </c>
      <c r="E43" s="13">
        <v>6940.279999999997</v>
      </c>
      <c r="F43" s="13"/>
      <c r="G43" s="13"/>
      <c r="H43" s="13"/>
      <c r="I43" s="13"/>
      <c r="J43" s="13"/>
      <c r="K43" s="13"/>
      <c r="L43" s="13"/>
    </row>
    <row r="44" spans="1:12" ht="13.5">
      <c r="A44" s="14" t="s">
        <v>255</v>
      </c>
      <c r="B44" s="25" t="s">
        <v>256</v>
      </c>
      <c r="C44" s="13">
        <f t="shared" si="0"/>
        <v>11</v>
      </c>
      <c r="D44" s="13"/>
      <c r="E44" s="13">
        <v>11</v>
      </c>
      <c r="F44" s="13"/>
      <c r="G44" s="13"/>
      <c r="H44" s="13"/>
      <c r="I44" s="13"/>
      <c r="J44" s="13"/>
      <c r="K44" s="13"/>
      <c r="L44" s="13"/>
    </row>
    <row r="45" spans="1:12" ht="13.5">
      <c r="A45" s="14" t="s">
        <v>257</v>
      </c>
      <c r="B45" s="1" t="s">
        <v>280</v>
      </c>
      <c r="C45" s="13">
        <f>D45+E45+F45</f>
        <v>50</v>
      </c>
      <c r="D45" s="13">
        <f>D46</f>
        <v>0</v>
      </c>
      <c r="E45" s="13"/>
      <c r="F45" s="13">
        <v>50</v>
      </c>
      <c r="G45" s="13"/>
      <c r="H45" s="13"/>
      <c r="I45" s="13"/>
      <c r="J45" s="13"/>
      <c r="K45" s="13"/>
      <c r="L45" s="13"/>
    </row>
    <row r="46" spans="1:12" ht="13.5">
      <c r="A46" s="14" t="s">
        <v>258</v>
      </c>
      <c r="B46" s="1" t="s">
        <v>282</v>
      </c>
      <c r="C46" s="13">
        <f>D46+E46+F46</f>
        <v>50</v>
      </c>
      <c r="D46" s="13">
        <f>D47</f>
        <v>0</v>
      </c>
      <c r="E46" s="13"/>
      <c r="F46" s="13">
        <v>50</v>
      </c>
      <c r="G46" s="13"/>
      <c r="H46" s="13"/>
      <c r="I46" s="13"/>
      <c r="J46" s="13"/>
      <c r="K46" s="13"/>
      <c r="L46" s="13"/>
    </row>
    <row r="47" spans="1:12" ht="13.5">
      <c r="A47" s="14" t="s">
        <v>259</v>
      </c>
      <c r="B47" s="1" t="s">
        <v>281</v>
      </c>
      <c r="C47" s="13">
        <f>D47+E47+F47</f>
        <v>50</v>
      </c>
      <c r="D47" s="13"/>
      <c r="E47" s="13"/>
      <c r="F47" s="13">
        <v>50</v>
      </c>
      <c r="G47" s="13"/>
      <c r="H47" s="13"/>
      <c r="I47" s="13"/>
      <c r="J47" s="13"/>
      <c r="K47" s="13"/>
      <c r="L47" s="13"/>
    </row>
    <row r="48" spans="1:12" ht="13.5">
      <c r="A48" s="14" t="s">
        <v>24</v>
      </c>
      <c r="B48" s="25" t="s">
        <v>25</v>
      </c>
      <c r="C48" s="13">
        <f t="shared" si="0"/>
        <v>5922.0599999999995</v>
      </c>
      <c r="D48" s="13">
        <f>D49</f>
        <v>341.8</v>
      </c>
      <c r="E48" s="13">
        <v>5580.259999999999</v>
      </c>
      <c r="F48" s="13"/>
      <c r="G48" s="13"/>
      <c r="H48" s="13"/>
      <c r="I48" s="13"/>
      <c r="J48" s="13"/>
      <c r="K48" s="13"/>
      <c r="L48" s="13"/>
    </row>
    <row r="49" spans="1:12" ht="13.5">
      <c r="A49" s="14" t="s">
        <v>58</v>
      </c>
      <c r="B49" s="25" t="s">
        <v>59</v>
      </c>
      <c r="C49" s="13">
        <f t="shared" si="0"/>
        <v>5922.0599999999995</v>
      </c>
      <c r="D49" s="13">
        <f>D50</f>
        <v>341.8</v>
      </c>
      <c r="E49" s="13">
        <v>5580.259999999999</v>
      </c>
      <c r="F49" s="13"/>
      <c r="G49" s="13"/>
      <c r="H49" s="13"/>
      <c r="I49" s="13"/>
      <c r="J49" s="13"/>
      <c r="K49" s="13"/>
      <c r="L49" s="13"/>
    </row>
    <row r="50" spans="1:12" ht="13.5">
      <c r="A50" s="14" t="s">
        <v>60</v>
      </c>
      <c r="B50" s="25" t="s">
        <v>61</v>
      </c>
      <c r="C50" s="13">
        <f t="shared" si="0"/>
        <v>5922.0599999999995</v>
      </c>
      <c r="D50" s="13">
        <v>341.8</v>
      </c>
      <c r="E50" s="13">
        <v>5580.259999999999</v>
      </c>
      <c r="F50" s="13"/>
      <c r="G50" s="13"/>
      <c r="H50" s="13"/>
      <c r="I50" s="13"/>
      <c r="J50" s="13"/>
      <c r="K50" s="13"/>
      <c r="L50" s="13"/>
    </row>
    <row r="51" spans="1:12" ht="13.5">
      <c r="A51" s="14" t="s">
        <v>288</v>
      </c>
      <c r="B51" s="1" t="s">
        <v>26</v>
      </c>
      <c r="C51" s="13"/>
      <c r="D51" s="13">
        <v>65</v>
      </c>
      <c r="E51" s="13"/>
      <c r="F51" s="13"/>
      <c r="G51" s="13"/>
      <c r="H51" s="13"/>
      <c r="I51" s="13"/>
      <c r="J51" s="13"/>
      <c r="K51" s="13"/>
      <c r="L51" s="13"/>
    </row>
    <row r="52" spans="1:12" ht="13.5">
      <c r="A52" s="14" t="s">
        <v>289</v>
      </c>
      <c r="B52" s="1" t="s">
        <v>291</v>
      </c>
      <c r="C52" s="13"/>
      <c r="D52" s="13">
        <v>65</v>
      </c>
      <c r="E52" s="13"/>
      <c r="F52" s="13"/>
      <c r="G52" s="13"/>
      <c r="H52" s="13"/>
      <c r="I52" s="13"/>
      <c r="J52" s="13"/>
      <c r="K52" s="13"/>
      <c r="L52" s="13"/>
    </row>
    <row r="53" spans="1:12" ht="13.5">
      <c r="A53" s="14" t="s">
        <v>290</v>
      </c>
      <c r="B53" s="1" t="s">
        <v>292</v>
      </c>
      <c r="C53" s="13"/>
      <c r="D53" s="13">
        <v>65</v>
      </c>
      <c r="E53" s="13"/>
      <c r="F53" s="13"/>
      <c r="G53" s="13"/>
      <c r="H53" s="13"/>
      <c r="I53" s="13"/>
      <c r="J53" s="13"/>
      <c r="K53" s="13"/>
      <c r="L53" s="13"/>
    </row>
  </sheetData>
  <sheetProtection/>
  <mergeCells count="11"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I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zoomScalePageLayoutView="0" workbookViewId="0" topLeftCell="A43">
      <selection activeCell="D11" sqref="D11"/>
    </sheetView>
  </sheetViews>
  <sheetFormatPr defaultColWidth="9.140625" defaultRowHeight="15"/>
  <cols>
    <col min="1" max="1" width="12.7109375" style="0" bestFit="1" customWidth="1"/>
    <col min="2" max="2" width="48.421875" style="0" bestFit="1" customWidth="1"/>
    <col min="3" max="4" width="10.421875" style="2" bestFit="1" customWidth="1"/>
    <col min="5" max="5" width="9.421875" style="2" bestFit="1" customWidth="1"/>
    <col min="6" max="6" width="13.00390625" style="2" bestFit="1" customWidth="1"/>
    <col min="7" max="7" width="11.57421875" style="2" bestFit="1" customWidth="1"/>
    <col min="8" max="8" width="11.00390625" style="2" bestFit="1" customWidth="1"/>
    <col min="9" max="9" width="11.57421875" style="0" bestFit="1" customWidth="1"/>
  </cols>
  <sheetData>
    <row r="1" ht="13.5">
      <c r="A1" s="5" t="s">
        <v>202</v>
      </c>
    </row>
    <row r="2" spans="1:8" ht="22.5">
      <c r="A2" s="31" t="s">
        <v>170</v>
      </c>
      <c r="B2" s="31"/>
      <c r="C2" s="31"/>
      <c r="D2" s="31"/>
      <c r="E2" s="31"/>
      <c r="F2" s="31"/>
      <c r="G2" s="31"/>
      <c r="H2" s="31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9" t="s">
        <v>29</v>
      </c>
      <c r="B5" s="9" t="s">
        <v>30</v>
      </c>
      <c r="C5" s="9" t="s">
        <v>6</v>
      </c>
      <c r="D5" s="9" t="s">
        <v>32</v>
      </c>
      <c r="E5" s="9" t="s">
        <v>33</v>
      </c>
      <c r="F5" s="9" t="s">
        <v>171</v>
      </c>
      <c r="G5" s="10" t="s">
        <v>219</v>
      </c>
      <c r="H5" s="10" t="s">
        <v>220</v>
      </c>
    </row>
    <row r="6" spans="1:8" ht="13.5">
      <c r="A6" s="9"/>
      <c r="B6" s="7" t="s">
        <v>179</v>
      </c>
      <c r="C6" s="27">
        <f aca="true" t="shared" si="0" ref="C6:C52">D6+E6</f>
        <v>145347.97000000003</v>
      </c>
      <c r="D6" s="27">
        <f>D7+D31+D39+D44+D47+D50</f>
        <v>111586.90000000002</v>
      </c>
      <c r="E6" s="27">
        <v>33761.07</v>
      </c>
      <c r="F6" s="27"/>
      <c r="G6" s="30"/>
      <c r="H6" s="9"/>
    </row>
    <row r="7" spans="1:8" ht="13.5">
      <c r="A7" s="22">
        <v>205</v>
      </c>
      <c r="B7" s="1" t="s">
        <v>325</v>
      </c>
      <c r="C7" s="27">
        <f t="shared" si="0"/>
        <v>108759.01000000002</v>
      </c>
      <c r="D7" s="27">
        <f>D8+D12+D18+D21+D23+D25+D29</f>
        <v>75140.10000000002</v>
      </c>
      <c r="E7" s="27">
        <v>33618.91</v>
      </c>
      <c r="F7" s="27"/>
      <c r="G7" s="30"/>
      <c r="H7" s="9"/>
    </row>
    <row r="8" spans="1:8" ht="13.5">
      <c r="A8" s="1" t="s">
        <v>293</v>
      </c>
      <c r="B8" s="1" t="s">
        <v>294</v>
      </c>
      <c r="C8" s="27">
        <f t="shared" si="0"/>
        <v>5005.01</v>
      </c>
      <c r="D8" s="27">
        <f>SUM(D9:D11)</f>
        <v>1293.55</v>
      </c>
      <c r="E8" s="27">
        <v>3711.46</v>
      </c>
      <c r="F8" s="27"/>
      <c r="G8" s="30"/>
      <c r="H8" s="27"/>
    </row>
    <row r="9" spans="1:9" ht="13.5">
      <c r="A9" s="1" t="s">
        <v>295</v>
      </c>
      <c r="B9" s="1" t="s">
        <v>34</v>
      </c>
      <c r="C9" s="27">
        <f t="shared" si="0"/>
        <v>217.07</v>
      </c>
      <c r="D9" s="27">
        <v>217.07</v>
      </c>
      <c r="E9" s="27">
        <v>0</v>
      </c>
      <c r="F9" s="27"/>
      <c r="G9" s="30"/>
      <c r="H9" s="27"/>
      <c r="I9" s="27"/>
    </row>
    <row r="10" spans="1:9" ht="13.5">
      <c r="A10" s="1" t="s">
        <v>225</v>
      </c>
      <c r="B10" s="1" t="s">
        <v>35</v>
      </c>
      <c r="C10" s="27">
        <f t="shared" si="0"/>
        <v>454.43</v>
      </c>
      <c r="D10" s="27">
        <v>0</v>
      </c>
      <c r="E10" s="27">
        <v>454.43</v>
      </c>
      <c r="F10" s="27"/>
      <c r="G10" s="30"/>
      <c r="H10" s="27"/>
      <c r="I10" s="28"/>
    </row>
    <row r="11" spans="1:9" ht="13.5">
      <c r="A11" s="1" t="s">
        <v>296</v>
      </c>
      <c r="B11" s="1" t="s">
        <v>297</v>
      </c>
      <c r="C11" s="27">
        <f t="shared" si="0"/>
        <v>4333.51</v>
      </c>
      <c r="D11" s="27">
        <v>1076.48</v>
      </c>
      <c r="E11" s="27">
        <v>3257.03</v>
      </c>
      <c r="F11" s="27"/>
      <c r="G11" s="30"/>
      <c r="H11" s="27"/>
      <c r="I11" s="28"/>
    </row>
    <row r="12" spans="1:9" ht="13.5">
      <c r="A12" s="1" t="s">
        <v>36</v>
      </c>
      <c r="B12" s="1" t="s">
        <v>37</v>
      </c>
      <c r="C12" s="27">
        <f t="shared" si="0"/>
        <v>90596.45</v>
      </c>
      <c r="D12" s="27">
        <f>70044.45-2.7</f>
        <v>70041.75</v>
      </c>
      <c r="E12" s="27">
        <v>20554.7</v>
      </c>
      <c r="F12" s="27"/>
      <c r="G12" s="30"/>
      <c r="H12" s="27"/>
      <c r="I12" s="28">
        <v>0</v>
      </c>
    </row>
    <row r="13" spans="1:9" ht="13.5">
      <c r="A13" s="1" t="s">
        <v>38</v>
      </c>
      <c r="B13" s="1" t="s">
        <v>39</v>
      </c>
      <c r="C13" s="27">
        <f t="shared" si="0"/>
        <v>2847.77</v>
      </c>
      <c r="D13" s="27">
        <f>823.97-2.7</f>
        <v>821.27</v>
      </c>
      <c r="E13" s="27">
        <v>2026.5</v>
      </c>
      <c r="F13" s="27"/>
      <c r="G13" s="30"/>
      <c r="H13" s="27"/>
      <c r="I13" s="28"/>
    </row>
    <row r="14" spans="1:9" ht="13.5">
      <c r="A14" s="1" t="s">
        <v>231</v>
      </c>
      <c r="B14" s="1" t="s">
        <v>298</v>
      </c>
      <c r="C14" s="27">
        <f t="shared" si="0"/>
        <v>36933.1</v>
      </c>
      <c r="D14" s="27">
        <f>31241</f>
        <v>31241</v>
      </c>
      <c r="E14" s="27">
        <v>5692.1</v>
      </c>
      <c r="F14" s="27"/>
      <c r="G14" s="30"/>
      <c r="H14" s="27"/>
      <c r="I14" s="28"/>
    </row>
    <row r="15" spans="1:9" ht="13.5">
      <c r="A15" s="1" t="s">
        <v>232</v>
      </c>
      <c r="B15" s="1" t="s">
        <v>299</v>
      </c>
      <c r="C15" s="27">
        <f t="shared" si="0"/>
        <v>30450.96</v>
      </c>
      <c r="D15" s="27">
        <f>24858.57</f>
        <v>24858.57</v>
      </c>
      <c r="E15" s="27">
        <v>5592.39</v>
      </c>
      <c r="F15" s="27"/>
      <c r="G15" s="30"/>
      <c r="H15" s="27"/>
      <c r="I15" s="28"/>
    </row>
    <row r="16" spans="1:9" ht="13.5">
      <c r="A16" s="1" t="s">
        <v>233</v>
      </c>
      <c r="B16" s="1" t="s">
        <v>300</v>
      </c>
      <c r="C16" s="27">
        <f t="shared" si="0"/>
        <v>16838.05</v>
      </c>
      <c r="D16" s="27">
        <v>13120.91</v>
      </c>
      <c r="E16" s="27">
        <v>3717.14</v>
      </c>
      <c r="F16" s="27"/>
      <c r="G16" s="30"/>
      <c r="H16" s="27"/>
      <c r="I16" s="28"/>
    </row>
    <row r="17" spans="1:9" ht="13.5">
      <c r="A17" s="1" t="s">
        <v>301</v>
      </c>
      <c r="B17" s="1" t="s">
        <v>302</v>
      </c>
      <c r="C17" s="27">
        <f t="shared" si="0"/>
        <v>3526.57</v>
      </c>
      <c r="D17" s="27">
        <v>0</v>
      </c>
      <c r="E17" s="27">
        <v>3526.57</v>
      </c>
      <c r="F17" s="27"/>
      <c r="G17" s="30"/>
      <c r="H17" s="27"/>
      <c r="I17" s="28"/>
    </row>
    <row r="18" spans="1:9" ht="13.5">
      <c r="A18" s="1" t="s">
        <v>40</v>
      </c>
      <c r="B18" s="1" t="s">
        <v>41</v>
      </c>
      <c r="C18" s="27">
        <f t="shared" si="0"/>
        <v>4226.06</v>
      </c>
      <c r="D18" s="27">
        <v>3056.13</v>
      </c>
      <c r="E18" s="27">
        <v>1169.93</v>
      </c>
      <c r="F18" s="27"/>
      <c r="G18" s="30"/>
      <c r="H18" s="27"/>
      <c r="I18" s="28">
        <v>0</v>
      </c>
    </row>
    <row r="19" spans="1:9" ht="13.5">
      <c r="A19" s="1" t="s">
        <v>303</v>
      </c>
      <c r="B19" s="1" t="s">
        <v>304</v>
      </c>
      <c r="C19" s="27">
        <f t="shared" si="0"/>
        <v>4224.26</v>
      </c>
      <c r="D19" s="27">
        <v>3056.13</v>
      </c>
      <c r="E19" s="27">
        <v>1168.13</v>
      </c>
      <c r="F19" s="27"/>
      <c r="G19" s="30"/>
      <c r="H19" s="27"/>
      <c r="I19" s="28"/>
    </row>
    <row r="20" spans="1:9" ht="13.5">
      <c r="A20" s="1" t="s">
        <v>283</v>
      </c>
      <c r="B20" s="25" t="s">
        <v>285</v>
      </c>
      <c r="C20" s="27">
        <f t="shared" si="0"/>
        <v>1.8</v>
      </c>
      <c r="D20" s="27">
        <v>0</v>
      </c>
      <c r="E20" s="27">
        <v>1.8</v>
      </c>
      <c r="F20" s="27"/>
      <c r="G20" s="30"/>
      <c r="H20" s="27"/>
      <c r="I20" s="28"/>
    </row>
    <row r="21" spans="1:9" ht="13.5">
      <c r="A21" s="1" t="s">
        <v>305</v>
      </c>
      <c r="B21" s="1" t="s">
        <v>306</v>
      </c>
      <c r="C21" s="27">
        <f t="shared" si="0"/>
        <v>510.64</v>
      </c>
      <c r="D21" s="27">
        <v>393.07</v>
      </c>
      <c r="E21" s="27">
        <v>117.57</v>
      </c>
      <c r="F21" s="27"/>
      <c r="G21" s="30"/>
      <c r="H21" s="27"/>
      <c r="I21" s="28">
        <v>0</v>
      </c>
    </row>
    <row r="22" spans="1:9" ht="13.5">
      <c r="A22" s="1" t="s">
        <v>307</v>
      </c>
      <c r="B22" s="1" t="s">
        <v>308</v>
      </c>
      <c r="C22" s="27">
        <f t="shared" si="0"/>
        <v>510.64</v>
      </c>
      <c r="D22" s="27">
        <v>393.07</v>
      </c>
      <c r="E22" s="27">
        <v>117.57</v>
      </c>
      <c r="F22" s="27"/>
      <c r="G22" s="30"/>
      <c r="H22" s="27"/>
      <c r="I22" s="28"/>
    </row>
    <row r="23" spans="1:9" ht="13.5">
      <c r="A23" s="1" t="s">
        <v>42</v>
      </c>
      <c r="B23" s="1" t="s">
        <v>43</v>
      </c>
      <c r="C23" s="27">
        <f t="shared" si="0"/>
        <v>984.85</v>
      </c>
      <c r="D23" s="27">
        <v>355.6</v>
      </c>
      <c r="E23" s="27">
        <v>629.25</v>
      </c>
      <c r="F23" s="27"/>
      <c r="G23" s="30"/>
      <c r="H23" s="27"/>
      <c r="I23" s="28">
        <v>0</v>
      </c>
    </row>
    <row r="24" spans="1:9" ht="13.5">
      <c r="A24" s="1" t="s">
        <v>309</v>
      </c>
      <c r="B24" s="1" t="s">
        <v>310</v>
      </c>
      <c r="C24" s="27">
        <f t="shared" si="0"/>
        <v>984.85</v>
      </c>
      <c r="D24" s="27">
        <v>355.6</v>
      </c>
      <c r="E24" s="27">
        <v>629.25</v>
      </c>
      <c r="F24" s="27"/>
      <c r="G24" s="30"/>
      <c r="H24" s="27"/>
      <c r="I24" s="28"/>
    </row>
    <row r="25" spans="1:9" ht="13.5">
      <c r="A25" s="1" t="s">
        <v>311</v>
      </c>
      <c r="B25" s="1" t="s">
        <v>273</v>
      </c>
      <c r="C25" s="27">
        <f t="shared" si="0"/>
        <v>1346</v>
      </c>
      <c r="D25" s="27">
        <v>0</v>
      </c>
      <c r="E25" s="27">
        <v>1346</v>
      </c>
      <c r="F25" s="27"/>
      <c r="G25" s="30"/>
      <c r="H25" s="27"/>
      <c r="I25" s="28">
        <v>0</v>
      </c>
    </row>
    <row r="26" spans="1:9" ht="13.5">
      <c r="A26" s="1" t="s">
        <v>312</v>
      </c>
      <c r="B26" s="1" t="s">
        <v>270</v>
      </c>
      <c r="C26" s="27">
        <f t="shared" si="0"/>
        <v>1000</v>
      </c>
      <c r="D26" s="27">
        <v>0</v>
      </c>
      <c r="E26" s="27">
        <v>1000</v>
      </c>
      <c r="F26" s="27"/>
      <c r="G26" s="30"/>
      <c r="H26" s="27"/>
      <c r="I26" s="28">
        <v>0</v>
      </c>
    </row>
    <row r="27" spans="1:9" ht="13.5">
      <c r="A27" s="1" t="s">
        <v>313</v>
      </c>
      <c r="B27" s="1" t="s">
        <v>335</v>
      </c>
      <c r="C27" s="27">
        <f t="shared" si="0"/>
        <v>250</v>
      </c>
      <c r="D27" s="27">
        <v>0</v>
      </c>
      <c r="E27" s="27">
        <v>250</v>
      </c>
      <c r="F27" s="27"/>
      <c r="G27" s="30"/>
      <c r="H27" s="27"/>
      <c r="I27" s="28"/>
    </row>
    <row r="28" spans="1:9" ht="13.5">
      <c r="A28" s="1" t="s">
        <v>314</v>
      </c>
      <c r="B28" s="1" t="s">
        <v>336</v>
      </c>
      <c r="C28" s="27">
        <f t="shared" si="0"/>
        <v>96</v>
      </c>
      <c r="D28" s="27">
        <v>0</v>
      </c>
      <c r="E28" s="27">
        <v>96</v>
      </c>
      <c r="F28" s="27"/>
      <c r="G28" s="30"/>
      <c r="H28" s="27"/>
      <c r="I28" s="28"/>
    </row>
    <row r="29" spans="1:9" ht="13.5">
      <c r="A29" s="1" t="s">
        <v>315</v>
      </c>
      <c r="B29" s="1" t="s">
        <v>316</v>
      </c>
      <c r="C29" s="27">
        <f t="shared" si="0"/>
        <v>6090</v>
      </c>
      <c r="D29" s="27">
        <v>0</v>
      </c>
      <c r="E29" s="27">
        <v>6090</v>
      </c>
      <c r="F29" s="27"/>
      <c r="G29" s="30"/>
      <c r="H29" s="27"/>
      <c r="I29" s="28">
        <v>0</v>
      </c>
    </row>
    <row r="30" spans="1:9" ht="13.5">
      <c r="A30" s="1" t="s">
        <v>317</v>
      </c>
      <c r="B30" s="1" t="s">
        <v>318</v>
      </c>
      <c r="C30" s="27">
        <f t="shared" si="0"/>
        <v>6090</v>
      </c>
      <c r="D30" s="27">
        <v>0</v>
      </c>
      <c r="E30" s="27">
        <v>6090</v>
      </c>
      <c r="F30" s="27"/>
      <c r="G30" s="30"/>
      <c r="H30" s="27"/>
      <c r="I30" s="28"/>
    </row>
    <row r="31" spans="1:9" ht="13.5">
      <c r="A31" s="1" t="s">
        <v>17</v>
      </c>
      <c r="B31" s="1" t="s">
        <v>18</v>
      </c>
      <c r="C31" s="27">
        <f t="shared" si="0"/>
        <v>23582.49</v>
      </c>
      <c r="D31" s="27">
        <v>23555.33</v>
      </c>
      <c r="E31" s="27">
        <v>27.16</v>
      </c>
      <c r="F31" s="27"/>
      <c r="G31" s="30"/>
      <c r="H31" s="27"/>
      <c r="I31" s="28">
        <v>0</v>
      </c>
    </row>
    <row r="32" spans="1:9" ht="13.5">
      <c r="A32" s="1" t="s">
        <v>44</v>
      </c>
      <c r="B32" s="1" t="s">
        <v>45</v>
      </c>
      <c r="C32" s="27">
        <f t="shared" si="0"/>
        <v>23546.49</v>
      </c>
      <c r="D32" s="27">
        <v>23546.49</v>
      </c>
      <c r="E32" s="27">
        <v>0</v>
      </c>
      <c r="F32" s="27"/>
      <c r="G32" s="30"/>
      <c r="H32" s="27"/>
      <c r="I32" s="28">
        <v>0</v>
      </c>
    </row>
    <row r="33" spans="1:9" ht="13.5">
      <c r="A33" s="1" t="s">
        <v>46</v>
      </c>
      <c r="B33" s="1" t="s">
        <v>47</v>
      </c>
      <c r="C33" s="27">
        <f t="shared" si="0"/>
        <v>209.1</v>
      </c>
      <c r="D33" s="27">
        <v>209.1</v>
      </c>
      <c r="E33" s="27">
        <v>0</v>
      </c>
      <c r="F33" s="27"/>
      <c r="G33" s="30"/>
      <c r="H33" s="27"/>
      <c r="I33" s="28">
        <v>0</v>
      </c>
    </row>
    <row r="34" spans="1:9" ht="13.5">
      <c r="A34" s="1" t="s">
        <v>48</v>
      </c>
      <c r="B34" s="1" t="s">
        <v>49</v>
      </c>
      <c r="C34" s="27">
        <f t="shared" si="0"/>
        <v>23004.76</v>
      </c>
      <c r="D34" s="27">
        <v>23004.76</v>
      </c>
      <c r="E34" s="27">
        <v>0</v>
      </c>
      <c r="F34" s="27"/>
      <c r="G34" s="30"/>
      <c r="H34" s="27"/>
      <c r="I34" s="28">
        <v>0</v>
      </c>
    </row>
    <row r="35" spans="1:9" ht="13.5">
      <c r="A35" s="1" t="s">
        <v>319</v>
      </c>
      <c r="B35" s="1" t="s">
        <v>320</v>
      </c>
      <c r="C35" s="27">
        <f t="shared" si="0"/>
        <v>332.63</v>
      </c>
      <c r="D35" s="27">
        <v>332.63</v>
      </c>
      <c r="E35" s="27">
        <v>0</v>
      </c>
      <c r="F35" s="27"/>
      <c r="G35" s="30"/>
      <c r="H35" s="27"/>
      <c r="I35" s="28">
        <v>0</v>
      </c>
    </row>
    <row r="36" spans="1:9" ht="13.5">
      <c r="A36" s="1" t="s">
        <v>50</v>
      </c>
      <c r="B36" s="1" t="s">
        <v>51</v>
      </c>
      <c r="C36" s="27">
        <f t="shared" si="0"/>
        <v>36</v>
      </c>
      <c r="D36" s="27">
        <v>8.84</v>
      </c>
      <c r="E36" s="27">
        <v>27.16</v>
      </c>
      <c r="F36" s="27"/>
      <c r="G36" s="30"/>
      <c r="H36" s="27"/>
      <c r="I36" s="28">
        <v>0</v>
      </c>
    </row>
    <row r="37" spans="1:9" ht="13.5">
      <c r="A37" s="14" t="s">
        <v>286</v>
      </c>
      <c r="B37" s="25" t="s">
        <v>287</v>
      </c>
      <c r="C37" s="27">
        <f t="shared" si="0"/>
        <v>11</v>
      </c>
      <c r="D37" s="27">
        <v>8.84</v>
      </c>
      <c r="E37" s="27">
        <v>2.16</v>
      </c>
      <c r="F37" s="27"/>
      <c r="G37" s="30"/>
      <c r="H37" s="27"/>
      <c r="I37" s="28"/>
    </row>
    <row r="38" spans="1:9" ht="13.5">
      <c r="A38" s="1" t="s">
        <v>321</v>
      </c>
      <c r="B38" s="1" t="s">
        <v>322</v>
      </c>
      <c r="C38" s="27">
        <f t="shared" si="0"/>
        <v>25</v>
      </c>
      <c r="D38" s="27">
        <v>0</v>
      </c>
      <c r="E38" s="27">
        <v>25</v>
      </c>
      <c r="F38" s="27"/>
      <c r="G38" s="30"/>
      <c r="H38" s="27"/>
      <c r="I38" s="28">
        <v>0</v>
      </c>
    </row>
    <row r="39" spans="1:9" ht="13.5">
      <c r="A39" s="1" t="s">
        <v>19</v>
      </c>
      <c r="B39" s="1" t="s">
        <v>20</v>
      </c>
      <c r="C39" s="27">
        <f t="shared" si="0"/>
        <v>6969.41</v>
      </c>
      <c r="D39" s="27">
        <v>6969.41</v>
      </c>
      <c r="E39" s="27">
        <v>0</v>
      </c>
      <c r="F39" s="27"/>
      <c r="G39" s="30"/>
      <c r="H39" s="27"/>
      <c r="I39" s="28">
        <v>0</v>
      </c>
    </row>
    <row r="40" spans="1:9" ht="13.5">
      <c r="A40" s="1" t="s">
        <v>52</v>
      </c>
      <c r="B40" s="1" t="s">
        <v>53</v>
      </c>
      <c r="C40" s="27">
        <f t="shared" si="0"/>
        <v>6969.41</v>
      </c>
      <c r="D40" s="27">
        <v>6969.41</v>
      </c>
      <c r="E40" s="27">
        <v>0</v>
      </c>
      <c r="F40" s="27"/>
      <c r="G40" s="30"/>
      <c r="H40" s="27"/>
      <c r="I40" s="28">
        <v>0</v>
      </c>
    </row>
    <row r="41" spans="1:9" ht="13.5">
      <c r="A41" s="1" t="s">
        <v>54</v>
      </c>
      <c r="B41" s="1" t="s">
        <v>55</v>
      </c>
      <c r="C41" s="27">
        <f t="shared" si="0"/>
        <v>13.65</v>
      </c>
      <c r="D41" s="27">
        <v>13.65</v>
      </c>
      <c r="E41" s="27">
        <v>0</v>
      </c>
      <c r="F41" s="27"/>
      <c r="G41" s="30"/>
      <c r="H41" s="27"/>
      <c r="I41" s="28">
        <v>0</v>
      </c>
    </row>
    <row r="42" spans="1:9" ht="13.5">
      <c r="A42" s="1" t="s">
        <v>56</v>
      </c>
      <c r="B42" s="1" t="s">
        <v>57</v>
      </c>
      <c r="C42" s="27">
        <f t="shared" si="0"/>
        <v>6944.76</v>
      </c>
      <c r="D42" s="27">
        <v>6944.76</v>
      </c>
      <c r="E42" s="27">
        <v>0</v>
      </c>
      <c r="F42" s="27"/>
      <c r="G42" s="30"/>
      <c r="H42" s="27"/>
      <c r="I42" s="28">
        <v>0</v>
      </c>
    </row>
    <row r="43" spans="1:9" ht="13.5">
      <c r="A43" s="1" t="s">
        <v>323</v>
      </c>
      <c r="B43" s="1" t="s">
        <v>324</v>
      </c>
      <c r="C43" s="27">
        <f t="shared" si="0"/>
        <v>11</v>
      </c>
      <c r="D43" s="27">
        <v>11</v>
      </c>
      <c r="E43" s="27">
        <v>0</v>
      </c>
      <c r="F43" s="27"/>
      <c r="G43" s="30"/>
      <c r="H43" s="27"/>
      <c r="I43" s="28">
        <v>0</v>
      </c>
    </row>
    <row r="44" spans="1:9" ht="13.5">
      <c r="A44" s="1" t="s">
        <v>163</v>
      </c>
      <c r="B44" s="1" t="s">
        <v>337</v>
      </c>
      <c r="C44" s="27">
        <f t="shared" si="0"/>
        <v>50</v>
      </c>
      <c r="D44" s="27">
        <v>0</v>
      </c>
      <c r="E44" s="27">
        <v>50</v>
      </c>
      <c r="F44" s="27"/>
      <c r="G44" s="30"/>
      <c r="H44" s="27"/>
      <c r="I44" s="28">
        <v>0</v>
      </c>
    </row>
    <row r="45" spans="1:9" ht="13.5">
      <c r="A45" s="1" t="s">
        <v>175</v>
      </c>
      <c r="B45" s="1" t="s">
        <v>282</v>
      </c>
      <c r="C45" s="27">
        <f t="shared" si="0"/>
        <v>50</v>
      </c>
      <c r="D45" s="27">
        <v>0</v>
      </c>
      <c r="E45" s="27">
        <v>50</v>
      </c>
      <c r="F45" s="27"/>
      <c r="G45" s="30"/>
      <c r="H45" s="27"/>
      <c r="I45" s="28">
        <v>0</v>
      </c>
    </row>
    <row r="46" spans="1:9" ht="13.5">
      <c r="A46" s="1" t="s">
        <v>177</v>
      </c>
      <c r="B46" s="1" t="s">
        <v>281</v>
      </c>
      <c r="C46" s="27">
        <f t="shared" si="0"/>
        <v>50</v>
      </c>
      <c r="D46" s="27">
        <v>0</v>
      </c>
      <c r="E46" s="27">
        <v>50</v>
      </c>
      <c r="F46" s="27"/>
      <c r="G46" s="30"/>
      <c r="H46" s="27"/>
      <c r="I46" s="28">
        <v>0</v>
      </c>
    </row>
    <row r="47" spans="1:9" ht="13.5">
      <c r="A47" s="1" t="s">
        <v>24</v>
      </c>
      <c r="B47" s="1" t="s">
        <v>25</v>
      </c>
      <c r="C47" s="27">
        <f t="shared" si="0"/>
        <v>5922.06</v>
      </c>
      <c r="D47" s="27">
        <v>5922.06</v>
      </c>
      <c r="E47" s="27">
        <v>0</v>
      </c>
      <c r="F47" s="27"/>
      <c r="G47" s="30"/>
      <c r="H47" s="27"/>
      <c r="I47" s="28">
        <v>0</v>
      </c>
    </row>
    <row r="48" spans="1:9" ht="13.5">
      <c r="A48" s="1" t="s">
        <v>58</v>
      </c>
      <c r="B48" s="1" t="s">
        <v>59</v>
      </c>
      <c r="C48" s="27">
        <f t="shared" si="0"/>
        <v>5922.06</v>
      </c>
      <c r="D48" s="27">
        <v>5922.06</v>
      </c>
      <c r="E48" s="27">
        <v>0</v>
      </c>
      <c r="F48" s="27"/>
      <c r="G48" s="30"/>
      <c r="H48" s="27"/>
      <c r="I48" s="28">
        <v>0</v>
      </c>
    </row>
    <row r="49" spans="1:9" ht="13.5">
      <c r="A49" s="1" t="s">
        <v>60</v>
      </c>
      <c r="B49" s="1" t="s">
        <v>61</v>
      </c>
      <c r="C49" s="27">
        <f t="shared" si="0"/>
        <v>5922.06</v>
      </c>
      <c r="D49" s="27">
        <v>5922.06</v>
      </c>
      <c r="E49" s="27">
        <v>0</v>
      </c>
      <c r="F49" s="27"/>
      <c r="G49" s="30"/>
      <c r="H49" s="27"/>
      <c r="I49" s="28">
        <v>0</v>
      </c>
    </row>
    <row r="50" spans="1:9" ht="13.5">
      <c r="A50" s="14" t="s">
        <v>288</v>
      </c>
      <c r="B50" s="1" t="s">
        <v>338</v>
      </c>
      <c r="C50" s="27">
        <f t="shared" si="0"/>
        <v>65</v>
      </c>
      <c r="D50" s="27">
        <v>0</v>
      </c>
      <c r="E50" s="27">
        <v>65</v>
      </c>
      <c r="F50" s="27"/>
      <c r="G50" s="30"/>
      <c r="H50" s="27"/>
      <c r="I50" s="28">
        <v>0</v>
      </c>
    </row>
    <row r="51" spans="1:9" ht="13.5">
      <c r="A51" s="14" t="s">
        <v>289</v>
      </c>
      <c r="B51" s="1" t="s">
        <v>291</v>
      </c>
      <c r="C51" s="27">
        <f t="shared" si="0"/>
        <v>65</v>
      </c>
      <c r="D51" s="27">
        <v>0</v>
      </c>
      <c r="E51" s="27">
        <v>65</v>
      </c>
      <c r="F51" s="27"/>
      <c r="G51" s="30"/>
      <c r="H51" s="27"/>
      <c r="I51" s="28">
        <v>0</v>
      </c>
    </row>
    <row r="52" spans="1:9" ht="13.5">
      <c r="A52" s="14" t="s">
        <v>290</v>
      </c>
      <c r="B52" s="1" t="s">
        <v>292</v>
      </c>
      <c r="C52" s="27">
        <f t="shared" si="0"/>
        <v>65</v>
      </c>
      <c r="D52" s="27">
        <v>0</v>
      </c>
      <c r="E52" s="27">
        <v>65</v>
      </c>
      <c r="F52" s="27"/>
      <c r="G52" s="30"/>
      <c r="H52" s="27"/>
      <c r="I52" s="28">
        <v>0</v>
      </c>
    </row>
    <row r="53" ht="13.5">
      <c r="D53" s="29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重庆市綦江区教育委员会</cp:lastModifiedBy>
  <cp:lastPrinted>2016-02-14T10:07:23Z</cp:lastPrinted>
  <dcterms:created xsi:type="dcterms:W3CDTF">2015-12-31T10:03:51Z</dcterms:created>
  <dcterms:modified xsi:type="dcterms:W3CDTF">2016-02-17T03:32:36Z</dcterms:modified>
  <cp:category/>
  <cp:version/>
  <cp:contentType/>
  <cp:contentStatus/>
</cp:coreProperties>
</file>