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95" windowHeight="7860" tabRatio="752" firstSheet="6" activeTab="7"/>
  </bookViews>
  <sheets>
    <sheet name="封面" sheetId="1" r:id="rId1"/>
    <sheet name="目录 (2)" sheetId="2" r:id="rId2"/>
    <sheet name="表一 主要民政资金支出" sheetId="3" r:id="rId3"/>
    <sheet name="表二 民政对象标准" sheetId="4" r:id="rId4"/>
    <sheet name="表三 城乡低保" sheetId="5" r:id="rId5"/>
    <sheet name="表四 特困人员救助" sheetId="6" r:id="rId6"/>
    <sheet name="表五 临时救助" sheetId="7" r:id="rId7"/>
    <sheet name="表六 养老机构和设施" sheetId="8" r:id="rId8"/>
    <sheet name="表七 养老服务站" sheetId="9" r:id="rId9"/>
    <sheet name="表八 老年人福利" sheetId="10" r:id="rId10"/>
    <sheet name="表九 残疾人福利" sheetId="11" r:id="rId11"/>
    <sheet name="表十 孤儿生活补助" sheetId="12" r:id="rId12"/>
    <sheet name="表十一 事实无人抚养儿童生活补助 " sheetId="13" r:id="rId13"/>
    <sheet name="表十二 流浪乞讨人员救助" sheetId="14" r:id="rId14"/>
    <sheet name="表十三 婚姻、殡葬登记" sheetId="15" r:id="rId15"/>
    <sheet name="表十四 村（社区）干部统计表" sheetId="16" r:id="rId16"/>
    <sheet name="表十五建卡贫困户民政兜底情况统计表" sheetId="17" r:id="rId17"/>
  </sheets>
  <definedNames>
    <definedName name="_GoBack" localSheetId="4">'表三 城乡低保'!$I$17</definedName>
    <definedName name="_xlnm.Print_Area" localSheetId="5">'表四 特困人员救助'!$B$11</definedName>
    <definedName name="_xlnm.Print_Area" localSheetId="0">'封面'!$A$1:$H$29</definedName>
    <definedName name="_xlnm.Print_Area" localSheetId="1">'目录 (2)'!$A$1:$C$16</definedName>
  </definedNames>
  <calcPr fullCalcOnLoad="1"/>
</workbook>
</file>

<file path=xl/sharedStrings.xml><?xml version="1.0" encoding="utf-8"?>
<sst xmlns="http://schemas.openxmlformats.org/spreadsheetml/2006/main" count="812" uniqueCount="435">
  <si>
    <t>綦江民政统计</t>
  </si>
  <si>
    <t>2020年</t>
  </si>
  <si>
    <t>重庆市綦江区民政局</t>
  </si>
  <si>
    <t>目       录</t>
  </si>
  <si>
    <t>前言</t>
  </si>
  <si>
    <t>表1:主要民政资金支出情况统计表</t>
  </si>
  <si>
    <t>表2:2020年民政对象标准统计表</t>
  </si>
  <si>
    <t>表3:城乡低保保障情况统计表</t>
  </si>
  <si>
    <t>表4:特困人员救助供养情况统计表</t>
  </si>
  <si>
    <t>表5:临时救助情况统计表</t>
  </si>
  <si>
    <t>表6:养老机构情况统计表</t>
  </si>
  <si>
    <t>表7:养老服务站统计情况表</t>
  </si>
  <si>
    <t>表8:老年人福利发放情况统计表</t>
  </si>
  <si>
    <t>表9:困难残疾人福利发放情况统计表</t>
  </si>
  <si>
    <t>表10:孤儿生活补助发放情况统计表</t>
  </si>
  <si>
    <t>表11:事实无人抚养儿童生活补助发放情况统计表</t>
  </si>
  <si>
    <t>表12:流浪乞讨人员救助情况统计表</t>
  </si>
  <si>
    <t>表13:婚姻登记、殡葬、社会组织及其他情况统计表</t>
  </si>
  <si>
    <t>表14:村（社区）情况统计表</t>
  </si>
  <si>
    <t>表15:建卡贫困户民政兜底保障情况统计表</t>
  </si>
  <si>
    <t>表一：</t>
  </si>
  <si>
    <t>2020年主要民政资金支出情况统计表</t>
  </si>
  <si>
    <t>指     标</t>
  </si>
  <si>
    <t>人数（人）</t>
  </si>
  <si>
    <t>累计完成情况（万元）</t>
  </si>
  <si>
    <t>上年同期完成情况（万元）</t>
  </si>
  <si>
    <t>同比（±％）</t>
  </si>
  <si>
    <t>支出合计</t>
  </si>
  <si>
    <t xml:space="preserve">    一、社会救助</t>
  </si>
  <si>
    <t xml:space="preserve">      1.最低生活保障</t>
  </si>
  <si>
    <t xml:space="preserve">        （1）城市低保合计</t>
  </si>
  <si>
    <t xml:space="preserve">        （2）农村低保合计</t>
  </si>
  <si>
    <t xml:space="preserve">      2.特困人员救助供养</t>
  </si>
  <si>
    <t xml:space="preserve">        （1）城市特困人员救助供养</t>
  </si>
  <si>
    <t xml:space="preserve">        （2）农村特困人员救助供养</t>
  </si>
  <si>
    <t xml:space="preserve">      3.精简压缩老职工</t>
  </si>
  <si>
    <t xml:space="preserve">      4.临时救助</t>
  </si>
  <si>
    <t xml:space="preserve">      5.流浪乞讨人员救助</t>
  </si>
  <si>
    <t xml:space="preserve">      6.节日慰问（含建卡贫困户）</t>
  </si>
  <si>
    <t xml:space="preserve">    二、社会福利</t>
  </si>
  <si>
    <t xml:space="preserve">      1.儿童福利</t>
  </si>
  <si>
    <t xml:space="preserve">        （1）孤儿生活补助</t>
  </si>
  <si>
    <t xml:space="preserve">        （2）事实无人抚养儿童生活补助</t>
  </si>
  <si>
    <t>-</t>
  </si>
  <si>
    <t xml:space="preserve">      2.老年人福利</t>
  </si>
  <si>
    <t xml:space="preserve">        （1）百岁老人</t>
  </si>
  <si>
    <t xml:space="preserve">        （2）高龄失能老人</t>
  </si>
  <si>
    <t xml:space="preserve">      3.残疾人福利</t>
  </si>
  <si>
    <t xml:space="preserve">        （1）困难残疾人生活补贴</t>
  </si>
  <si>
    <t xml:space="preserve">        （2）重度残疾人护理补贴</t>
  </si>
  <si>
    <t xml:space="preserve">    三、民政管理事务</t>
  </si>
  <si>
    <t>表二：</t>
  </si>
  <si>
    <t>2020年民政对象标准统计表</t>
  </si>
  <si>
    <t>指标名称</t>
  </si>
  <si>
    <t>单位</t>
  </si>
  <si>
    <t>上期数据</t>
  </si>
  <si>
    <t>现标准</t>
  </si>
  <si>
    <t>现标准执行日期</t>
  </si>
  <si>
    <t>一、社会救助标准</t>
  </si>
  <si>
    <t xml:space="preserve">    1.城市低保标准</t>
  </si>
  <si>
    <t>元/人·月</t>
  </si>
  <si>
    <t>2020.9.1</t>
  </si>
  <si>
    <t xml:space="preserve">    2.农村低保标准</t>
  </si>
  <si>
    <t xml:space="preserve">    3.特困人员救助供养标准</t>
  </si>
  <si>
    <t xml:space="preserve">       （1）基本生活标准</t>
  </si>
  <si>
    <t xml:space="preserve">       （2）照料护理标准</t>
  </si>
  <si>
    <t xml:space="preserve">         ①全自理</t>
  </si>
  <si>
    <t xml:space="preserve">         ②半护理</t>
  </si>
  <si>
    <t>2018.1.1</t>
  </si>
  <si>
    <t xml:space="preserve">         ③全护理</t>
  </si>
  <si>
    <t>二、社会福利标准</t>
  </si>
  <si>
    <t xml:space="preserve">    1.儿童福利保障标准</t>
  </si>
  <si>
    <t xml:space="preserve">       （1）孤儿保障标准</t>
  </si>
  <si>
    <t xml:space="preserve">         ①集中养育孤儿保障标准</t>
  </si>
  <si>
    <t xml:space="preserve">         ②社会散居孤儿保障标准</t>
  </si>
  <si>
    <t xml:space="preserve">       （2）事实无人抚养儿童标准</t>
  </si>
  <si>
    <t xml:space="preserve">         ①集中事实无人抚养儿童保 障标准</t>
  </si>
  <si>
    <t xml:space="preserve">         ②散居事实无人抚养儿童保障标准</t>
  </si>
  <si>
    <t>2020.1.1</t>
  </si>
  <si>
    <t xml:space="preserve">    2.老年人福利标准</t>
  </si>
  <si>
    <r>
      <rPr>
        <sz val="11"/>
        <color indexed="8"/>
        <rFont val="宋体"/>
        <family val="0"/>
      </rPr>
      <t xml:space="preserve">    （1）高龄补贴标准</t>
    </r>
    <r>
      <rPr>
        <vertAlign val="superscript"/>
        <sz val="11"/>
        <color indexed="8"/>
        <rFont val="宋体"/>
        <family val="0"/>
      </rPr>
      <t>①</t>
    </r>
  </si>
  <si>
    <t>2015.7.1</t>
  </si>
  <si>
    <r>
      <rPr>
        <sz val="11"/>
        <color indexed="8"/>
        <rFont val="宋体"/>
        <family val="0"/>
      </rPr>
      <t xml:space="preserve">    （2）养老服务补贴标准</t>
    </r>
    <r>
      <rPr>
        <vertAlign val="superscript"/>
        <sz val="11"/>
        <color indexed="8"/>
        <rFont val="宋体"/>
        <family val="0"/>
      </rPr>
      <t>②</t>
    </r>
  </si>
  <si>
    <t xml:space="preserve">    3.残疾人两项补贴标准</t>
  </si>
  <si>
    <t xml:space="preserve">    （1）困难残疾人生活补贴标准</t>
  </si>
  <si>
    <t>2019.1.1</t>
  </si>
  <si>
    <t xml:space="preserve">    （2）重度残疾人护理补贴标准</t>
  </si>
  <si>
    <t xml:space="preserve">       其中：一级</t>
  </si>
  <si>
    <t xml:space="preserve">             二级</t>
  </si>
  <si>
    <t>注：1.高龄补贴标准：百岁老人生活补贴；2.养老服务补贴标准：高龄失能老人生活补贴。</t>
  </si>
  <si>
    <t>表三：</t>
  </si>
  <si>
    <t>2020年城乡低保保障情况统计表</t>
  </si>
  <si>
    <t>类别</t>
  </si>
  <si>
    <t>保障户数（户）</t>
  </si>
  <si>
    <t>保障人数（人）</t>
  </si>
  <si>
    <t>支出金额（万元）</t>
  </si>
  <si>
    <t>人均补差（元）</t>
  </si>
  <si>
    <t>保障比例（%）</t>
  </si>
  <si>
    <t>全市保障比例（%）</t>
  </si>
  <si>
    <t>备注</t>
  </si>
  <si>
    <t>2019年</t>
  </si>
  <si>
    <t>同比（%）</t>
  </si>
  <si>
    <t>合计</t>
  </si>
  <si>
    <t>城市低保</t>
  </si>
  <si>
    <t>农村低保</t>
  </si>
  <si>
    <t>2020年分街镇城乡低保保障情况统计表</t>
  </si>
  <si>
    <t>单位名称</t>
  </si>
  <si>
    <t>古南街道</t>
  </si>
  <si>
    <t>文龙街道</t>
  </si>
  <si>
    <t>三江街道</t>
  </si>
  <si>
    <t>新盛街道</t>
  </si>
  <si>
    <t>通惠街道</t>
  </si>
  <si>
    <t>石角镇</t>
  </si>
  <si>
    <t>东溪镇</t>
  </si>
  <si>
    <t>赶水镇</t>
  </si>
  <si>
    <t>打通镇</t>
  </si>
  <si>
    <t>石壕镇</t>
  </si>
  <si>
    <t>永新镇</t>
  </si>
  <si>
    <t>三角镇</t>
  </si>
  <si>
    <t>隆盛镇</t>
  </si>
  <si>
    <t>郭扶镇</t>
  </si>
  <si>
    <t>篆塘镇</t>
  </si>
  <si>
    <t>丁山镇</t>
  </si>
  <si>
    <t>安稳镇</t>
  </si>
  <si>
    <t>扶欢镇</t>
  </si>
  <si>
    <t>永城镇</t>
  </si>
  <si>
    <t>中峰镇</t>
  </si>
  <si>
    <t>横山镇</t>
  </si>
  <si>
    <t xml:space="preserve">注：1.享受城乡低保的条件：凡我区居民，家庭月人均收入低于当地最低生活保障标准，家庭财产状况符合规定要求，在户口所在地按程序申请低保，经过申请、入户调查、群众评议、公开公示、审批，实行差额保障。    2.城乡最低生活保障标准为：从2020年9月1日起，城市居民每人每月620元，农村居民每人每月496元。      3.对以下几类城乡低保人员给予重点救助标准：一是残疾人员每人每月增加40元；二是一、二级重残人员、患有重大疾病人员、70岁以上老人，每人每月增加60元；三是学龄前儿童和在校学生，每人每月增加100元。（一、二级重残人员，患有重大疾病人员，70岁以上老人，学龄前儿童和在校学生此五类人员若有交叉，不重复计算。）
4.实际月领取的低保金=低保标准-人均月收入+重点救助
</t>
  </si>
  <si>
    <t>表四：</t>
  </si>
  <si>
    <t>2020年特困人员救助供养情况统计表</t>
  </si>
  <si>
    <t>指标</t>
  </si>
  <si>
    <t>供养人数（人）</t>
  </si>
  <si>
    <t>供养支出（万元）</t>
  </si>
  <si>
    <t>散居</t>
  </si>
  <si>
    <t>集中</t>
  </si>
  <si>
    <t>集中供养率（%）</t>
  </si>
  <si>
    <t>基本生活支出</t>
  </si>
  <si>
    <t>护理费支出</t>
  </si>
  <si>
    <t>丧葬补贴</t>
  </si>
  <si>
    <t>价格补贴</t>
  </si>
  <si>
    <t>供养支出</t>
  </si>
  <si>
    <t>一、按类型合计</t>
  </si>
  <si>
    <t>（1）全自理</t>
  </si>
  <si>
    <t>（2）半护理</t>
  </si>
  <si>
    <t>（3）全护理</t>
  </si>
  <si>
    <t>1、城市特困</t>
  </si>
  <si>
    <t>2、农村特困</t>
  </si>
  <si>
    <t>二、分街镇合计</t>
  </si>
  <si>
    <t xml:space="preserve">注：1.特困人员供养条件：特困人员是指原农村五保和城市三无人员，从2016年后全部改为特困供养人员。凡我区年满60周岁及以上的老年人、未满16周岁的未成年人以及16—60周岁之间且残疾等级为一、二级的肢体、智力、精神、视力残疾人，同时具备以下三个条件:无劳动能力；无生活来源；无法定赡养、抚养、扶养义务人或者其法定义务人无履行义务能力。                                                                       2.特困人员救助供养标准：从2020年9月1日起执行，基本生活标准准每人每月806元。同时，对需要照料护理的全护理特困人员和半护理特困人员，分别给予每人每月300元和200元照料护理补贴；新增全自理特困人员每人每月50元照料护理补贴。此外，对虽然生活可以全自理，但是属肢体、智力、精神、视力四类一、二级重度残疾和16岁以下的特困人员，发放照料护理补贴，发放标准为每人每月200元。
</t>
  </si>
  <si>
    <t>表五：</t>
  </si>
  <si>
    <t>2020年临时救助情况统计表</t>
  </si>
  <si>
    <t>救助人数（人次）</t>
  </si>
  <si>
    <t>救助金额（万元）</t>
  </si>
  <si>
    <r>
      <rPr>
        <sz val="10"/>
        <color indexed="8"/>
        <rFont val="宋体"/>
        <family val="0"/>
      </rPr>
      <t>注：</t>
    </r>
    <r>
      <rPr>
        <b/>
        <sz val="10"/>
        <color indexed="8"/>
        <rFont val="宋体"/>
        <family val="0"/>
      </rPr>
      <t>1.救助条件：</t>
    </r>
    <r>
      <rPr>
        <sz val="10"/>
        <color indexed="8"/>
        <rFont val="宋体"/>
        <family val="0"/>
      </rPr>
      <t xml:space="preserve">具有本区户籍或实际居住生活在本区境内的居民，因遭遇突发事件、意外伤害、重大疾病或其他特殊原因导致基本生活陷入困境，其他社会救助制度暂时无法覆盖或救助之后基本生活暂时仍有严重困难的家庭或个人，均可申请临时救助。                                                              </t>
    </r>
    <r>
      <rPr>
        <b/>
        <sz val="10"/>
        <color indexed="8"/>
        <rFont val="宋体"/>
        <family val="0"/>
      </rPr>
      <t>2.救助对象有四类人员：</t>
    </r>
    <r>
      <rPr>
        <sz val="10"/>
        <color indexed="8"/>
        <rFont val="宋体"/>
        <family val="0"/>
      </rPr>
      <t xml:space="preserve">A类特困供养人员和孤儿，B类城乡低保家庭，C类家庭人均收入低于城乡低保标准2倍（含2倍）的低收入家庭或个人，D类家庭人均收入低于城乡低保标准3倍（含3倍）的支出型贫困家庭及其他家庭个人。                                                                          </t>
    </r>
    <r>
      <rPr>
        <b/>
        <sz val="10"/>
        <color indexed="8"/>
        <rFont val="宋体"/>
        <family val="0"/>
      </rPr>
      <t xml:space="preserve"> 3.救助标准：</t>
    </r>
    <r>
      <rPr>
        <sz val="10"/>
        <color indexed="8"/>
        <rFont val="宋体"/>
        <family val="0"/>
      </rPr>
      <t>一是医疗困难临时救助。重特大疾病救助针对上述四类人员身患重特大疾病自付费用（指扣除各类赔偿补偿、保险自付、社会救助和社会帮扶后，家庭或个人承担的费用，下同）扣除救助标准线后分别按10%-90%不等给予救助，最高可救助5万元；因身患重特大慢性疾病，需长期维持基本医疗，A类、B类最高可获救助12个月城市低保标准救助，C类最高可获6个月城市低保标准救助；二是重特大灾（伤）害临时救助，主要针对A类、B类、C类三类人员，在遭受重特大灾害、重特大交通事故等意外事件，造成重大损失的，分别最高可获救助36个月、18个月、12个月城市低保标准救助；三是就学困难临时救助，主要针对A类、B类人员，升学当年可获救助5000元的升学临时救助，同时，在读期间每年还可分别获3000元、2000元的临时救助；四是其他特殊原因临时救助，最高可救助2000元。</t>
    </r>
  </si>
  <si>
    <t>表六：</t>
  </si>
  <si>
    <t>2020年养老机构情况统计表</t>
  </si>
  <si>
    <t>序号</t>
  </si>
  <si>
    <t>机构名称</t>
  </si>
  <si>
    <t>性质</t>
  </si>
  <si>
    <t>负责人</t>
  </si>
  <si>
    <t>建筑面积（平方米）</t>
  </si>
  <si>
    <t>床位数（张）</t>
  </si>
  <si>
    <t>合计（31家）</t>
  </si>
  <si>
    <t>一、敬老院（23家）</t>
  </si>
  <si>
    <t>重庆市綦江区古南街道中心敬老院</t>
  </si>
  <si>
    <t>公建民营</t>
  </si>
  <si>
    <t>蔡永乾</t>
  </si>
  <si>
    <t>重庆市綦江区文龙街道万兴敬老院</t>
  </si>
  <si>
    <t>刘昌伟</t>
  </si>
  <si>
    <t>重庆市綦江区通惠街道中心敬老院</t>
  </si>
  <si>
    <t>张兴鑫</t>
  </si>
  <si>
    <t>重庆市綦江区三江街道中心敬老院</t>
  </si>
  <si>
    <t>王伟</t>
  </si>
  <si>
    <t>重庆市綦江区石角镇敬老院</t>
  </si>
  <si>
    <t>赵元龙</t>
  </si>
  <si>
    <t>重庆市綦江区东溪镇敬老院</t>
  </si>
  <si>
    <t>周荣香</t>
  </si>
  <si>
    <t>重庆市綦江区赶水镇敬老院</t>
  </si>
  <si>
    <t>罗昭友</t>
  </si>
  <si>
    <t>重庆市綦江区打通镇敬老院</t>
  </si>
  <si>
    <t>陈安俊</t>
  </si>
  <si>
    <t>重庆市綦江区煤电公司敬老院</t>
  </si>
  <si>
    <t>桂丽</t>
  </si>
  <si>
    <t>重庆市綦江区石壕镇敬老院</t>
  </si>
  <si>
    <t>马兴书</t>
  </si>
  <si>
    <t>重庆市綦江区永新镇中心敬老院</t>
  </si>
  <si>
    <t>邹胜发</t>
  </si>
  <si>
    <t>重庆市綦江区三角镇中心敬老院</t>
  </si>
  <si>
    <t>重庆市綦江区隆盛镇中心敬老院</t>
  </si>
  <si>
    <t>许维</t>
  </si>
  <si>
    <t>重庆市綦江区郭扶镇中心敬老院</t>
  </si>
  <si>
    <t>王开云</t>
  </si>
  <si>
    <t>重庆市綦江区郭扶镇龙台敬老院</t>
  </si>
  <si>
    <t>罗开永</t>
  </si>
  <si>
    <t>重庆市綦江区篆塘镇敬老院</t>
  </si>
  <si>
    <t>霍之德</t>
  </si>
  <si>
    <t>重庆市綦江区丁山镇敬老院</t>
  </si>
  <si>
    <t>李貌</t>
  </si>
  <si>
    <t>重庆市綦江区安稳镇敬老院</t>
  </si>
  <si>
    <t>徐兴华</t>
  </si>
  <si>
    <t>重庆市綦江区扶欢镇敬老院</t>
  </si>
  <si>
    <t>陈青青</t>
  </si>
  <si>
    <t>重庆市綦江区永城镇敬老院</t>
  </si>
  <si>
    <t>朱方林</t>
  </si>
  <si>
    <t>重庆市綦江区新盛镇敬老院</t>
  </si>
  <si>
    <t>刘德玉</t>
  </si>
  <si>
    <t>重庆市綦江区中峰镇敬老院</t>
  </si>
  <si>
    <t>范永红</t>
  </si>
  <si>
    <t>重庆市綦江区横山镇敬老院</t>
  </si>
  <si>
    <t>陈孝维</t>
  </si>
  <si>
    <t>二、重庆市綦江区福利院（1家）</t>
  </si>
  <si>
    <t>李祖贵</t>
  </si>
  <si>
    <t>三、重庆市綦江区中医院（1家）</t>
  </si>
  <si>
    <t>公办</t>
  </si>
  <si>
    <t>向世伦</t>
  </si>
  <si>
    <t>四、民办养老机构（6家）</t>
  </si>
  <si>
    <t>重庆市綦江区夕阳红老年公寓</t>
  </si>
  <si>
    <t>民办</t>
  </si>
  <si>
    <t>朱廷兴</t>
  </si>
  <si>
    <t>重庆市綦江区老友乐活养老服务有限公司</t>
  </si>
  <si>
    <t>余万斌</t>
  </si>
  <si>
    <t>重庆市顺欣养老服务有限公司</t>
  </si>
  <si>
    <t>杨昌会</t>
  </si>
  <si>
    <t>重庆市綦江区南洲养老服务有限公司</t>
  </si>
  <si>
    <t>刘义</t>
  </si>
  <si>
    <t>重庆市綦江区路爽养老服务有限公司</t>
  </si>
  <si>
    <t>重庆市顺欣养老服务有限公司通惠分公司</t>
  </si>
  <si>
    <t>表七：</t>
  </si>
  <si>
    <t>2020年养老服务站统计情况表</t>
  </si>
  <si>
    <t>社区养老服务站名称</t>
  </si>
  <si>
    <t>合计（77个）</t>
  </si>
  <si>
    <t>古南街道长乐社区养老服务站</t>
  </si>
  <si>
    <t>江泳龙</t>
  </si>
  <si>
    <t>永新镇永新社区养老服务站</t>
  </si>
  <si>
    <t>张华</t>
  </si>
  <si>
    <t>古南街道新山村社区养老服务中心</t>
  </si>
  <si>
    <t>黄德琴</t>
  </si>
  <si>
    <t>文龙街道杨家湾社区养老服务中心</t>
  </si>
  <si>
    <t>黄廷中</t>
  </si>
  <si>
    <t>石角镇蒲河社区养老服务中心</t>
  </si>
  <si>
    <t>胡萍</t>
  </si>
  <si>
    <t>赶水镇第五社区社区养老服务中心</t>
  </si>
  <si>
    <t>李世坤</t>
  </si>
  <si>
    <t>三角镇乐兴社区养老服务中心</t>
  </si>
  <si>
    <t>罗正其</t>
  </si>
  <si>
    <t>三角镇三角社区养老服务中心</t>
  </si>
  <si>
    <t>古南街道綦齿社区养老服务站</t>
  </si>
  <si>
    <t>叶晓波</t>
  </si>
  <si>
    <t>古南街道双桥社区养老服务站</t>
  </si>
  <si>
    <t>李万平</t>
  </si>
  <si>
    <t>古南街道枣园社区养老站</t>
  </si>
  <si>
    <t>欧安国</t>
  </si>
  <si>
    <t>文龙街道回龙湾社区养老服务站</t>
  </si>
  <si>
    <t>吴思利</t>
  </si>
  <si>
    <t>三江街道重绳社区养老服务站</t>
  </si>
  <si>
    <t>王夏</t>
  </si>
  <si>
    <t>三江街道三河街社区养老服务站</t>
  </si>
  <si>
    <t>黎建飞</t>
  </si>
  <si>
    <t>古南街道遇仙桥社区养老服务站</t>
  </si>
  <si>
    <t>饶晓琴</t>
  </si>
  <si>
    <t>古南街道北渡社区养老服务站</t>
  </si>
  <si>
    <t>赵光红</t>
  </si>
  <si>
    <t>文龙街道双龙社区养老服务站</t>
  </si>
  <si>
    <t>李洪明</t>
  </si>
  <si>
    <t>文龙街道沙溪社区养老服务站</t>
  </si>
  <si>
    <t>苏显林</t>
  </si>
  <si>
    <t>三江街道重钢四厂社区养老服务站</t>
  </si>
  <si>
    <t>綦霞</t>
  </si>
  <si>
    <t>郭扶镇郭扶社区养老服务站</t>
  </si>
  <si>
    <t>蔡春夏</t>
  </si>
  <si>
    <t>古南街道文昌宫社区养老服务站</t>
  </si>
  <si>
    <t>龚相朝</t>
  </si>
  <si>
    <t>古南街道百步梯社区养老服务站</t>
  </si>
  <si>
    <t>雍思益</t>
  </si>
  <si>
    <t>文龙街天桥社区养老服务站</t>
  </si>
  <si>
    <t>周沿丽</t>
  </si>
  <si>
    <t>石角镇石角社区养老服务站</t>
  </si>
  <si>
    <t>代正勤</t>
  </si>
  <si>
    <t>隆盛镇隆盛社区养老服务站</t>
  </si>
  <si>
    <t>刘天书</t>
  </si>
  <si>
    <t>扶欢镇扶欢社区养老服务站</t>
  </si>
  <si>
    <t>刘体兰</t>
  </si>
  <si>
    <t>古南街道农场社区养老服务站</t>
  </si>
  <si>
    <t>罗华丽</t>
  </si>
  <si>
    <t>三江街道圆通寺社区养老服务站</t>
  </si>
  <si>
    <t>韩波</t>
  </si>
  <si>
    <t>打通镇大堰塘社区养老服务站</t>
  </si>
  <si>
    <t>涂敏</t>
  </si>
  <si>
    <t>打通镇凤台庄社区养老服务站</t>
  </si>
  <si>
    <t>李茂华</t>
  </si>
  <si>
    <t>安稳镇黄角桥社区养老服务站</t>
  </si>
  <si>
    <t>吴高勇</t>
  </si>
  <si>
    <t>中峰镇新场社区养老服务站</t>
  </si>
  <si>
    <t>何明开</t>
  </si>
  <si>
    <t>东溪镇三居社区养老服务站</t>
  </si>
  <si>
    <t>王勇</t>
  </si>
  <si>
    <t>打通镇打通垭社区养老服务站</t>
  </si>
  <si>
    <t>黄辉华</t>
  </si>
  <si>
    <t>打通镇金竹山社区养老服务站</t>
  </si>
  <si>
    <t>黄辉东</t>
  </si>
  <si>
    <t>篆塘镇盖石社区养老服务站</t>
  </si>
  <si>
    <t>文德娅</t>
  </si>
  <si>
    <t>安稳镇渝阳社区养老服务站</t>
  </si>
  <si>
    <t>何光林</t>
  </si>
  <si>
    <t>三江街道滨江社区养老服务站</t>
  </si>
  <si>
    <t>蒲绍强</t>
  </si>
  <si>
    <t>三江街道重冶社区养老服务站</t>
  </si>
  <si>
    <t>永城镇永丰社区养老服务站</t>
  </si>
  <si>
    <t>孙斌</t>
  </si>
  <si>
    <t>安稳镇同华社区养老服务站</t>
  </si>
  <si>
    <t>吴元旭</t>
  </si>
  <si>
    <t>安稳镇松藻社区养老服务站</t>
  </si>
  <si>
    <t>赶水镇第三社区养老服务站</t>
  </si>
  <si>
    <t>李欢</t>
  </si>
  <si>
    <t>通惠街道浸水社区养老服务站</t>
  </si>
  <si>
    <t>通惠街道新兴社区养老服务站</t>
  </si>
  <si>
    <t>石壕镇踩山坪社区养老服务站</t>
  </si>
  <si>
    <t>陈伟</t>
  </si>
  <si>
    <t>通惠街道通惠社区养老服务站</t>
  </si>
  <si>
    <t>文龙街道菜坝社区养老服务站</t>
  </si>
  <si>
    <t>文龙街道九龙社区养老服务站</t>
  </si>
  <si>
    <t>通惠街道登瀛社区养老服务站</t>
  </si>
  <si>
    <t>打通镇大石壁社区养老服务站</t>
  </si>
  <si>
    <t>邹洪非</t>
  </si>
  <si>
    <t>打通镇兴隆湾社区养老服务站</t>
  </si>
  <si>
    <t>永新镇富家社区养老服务站</t>
  </si>
  <si>
    <t>张玲</t>
  </si>
  <si>
    <t>横山镇回新社区养老服务站</t>
  </si>
  <si>
    <t>孙成思</t>
  </si>
  <si>
    <t>古南街道沱湾社区养老服务站</t>
  </si>
  <si>
    <t>方强</t>
  </si>
  <si>
    <t>古南街道飞鹅社区养老服务站</t>
  </si>
  <si>
    <t>文龙街道孟家院社区养老服务站</t>
  </si>
  <si>
    <t>文龙街道石佛岗社区养老服务站</t>
  </si>
  <si>
    <t>文龙街道代家岗社区养老服务站</t>
  </si>
  <si>
    <t>文龙街道长生沟社区养老服务站</t>
  </si>
  <si>
    <t>新盛街道新正社区养老服务站</t>
  </si>
  <si>
    <t>通惠街道新街子社区养老服务站</t>
  </si>
  <si>
    <t>通惠街道联惠社区养老服务站</t>
  </si>
  <si>
    <t>东溪镇一居社区养老服务站</t>
  </si>
  <si>
    <t>代治先</t>
  </si>
  <si>
    <t>东溪镇二居社区养老服务站</t>
  </si>
  <si>
    <t>东溪镇四居社区养老服务站</t>
  </si>
  <si>
    <t>赶水镇一居社区养老服务站</t>
  </si>
  <si>
    <t>赶水镇二居社区养老服务站</t>
  </si>
  <si>
    <t>赶水镇四居社区养老服务站</t>
  </si>
  <si>
    <t>石壕镇石壕社区养老服务站</t>
  </si>
  <si>
    <t>石壕镇香山社区养老服务站</t>
  </si>
  <si>
    <t>石壕镇逢春社区养老服务站</t>
  </si>
  <si>
    <t>石壕镇天池社区养老服务站</t>
  </si>
  <si>
    <t>永新镇望场社区养老服务站</t>
  </si>
  <si>
    <t>篆塘镇篆塘角社区养老服务站</t>
  </si>
  <si>
    <t>郑丽姣</t>
  </si>
  <si>
    <t>丁山镇红心桥社区养老服务站</t>
  </si>
  <si>
    <t>刘渔</t>
  </si>
  <si>
    <t>安稳镇十八梯社区养老服务站</t>
  </si>
  <si>
    <t>表八：</t>
  </si>
  <si>
    <t>2020年老年人福利发放情况统计表</t>
  </si>
  <si>
    <t>发放人数（人）</t>
  </si>
  <si>
    <t>发放金额（万元）</t>
  </si>
  <si>
    <t>百岁老人</t>
  </si>
  <si>
    <t>高龄失能</t>
  </si>
  <si>
    <t>表九：</t>
  </si>
  <si>
    <t>2020年度困难残疾人福利发放情况统计表</t>
  </si>
  <si>
    <t>困难残疾人生活补贴</t>
  </si>
  <si>
    <t>重度残疾人护理补贴</t>
  </si>
  <si>
    <r>
      <rPr>
        <sz val="11"/>
        <color indexed="8"/>
        <rFont val="宋体"/>
        <family val="0"/>
      </rPr>
      <t>注：</t>
    </r>
    <r>
      <rPr>
        <b/>
        <sz val="11"/>
        <color indexed="8"/>
        <rFont val="等线"/>
        <family val="0"/>
      </rPr>
      <t>1.享受贫困残疾人生活补贴的条件：</t>
    </r>
    <r>
      <rPr>
        <sz val="11"/>
        <color indexed="8"/>
        <rFont val="宋体"/>
        <family val="0"/>
      </rPr>
      <t xml:space="preserve">凡我区低保户残疾人，在户口所在地按程序申请生活补贴，经过申请、初审、公示、审核、审批，实行补贴发放。
</t>
    </r>
    <r>
      <rPr>
        <b/>
        <sz val="11"/>
        <color indexed="8"/>
        <rFont val="等线"/>
        <family val="0"/>
      </rPr>
      <t>2.享受重度残疾人护理补贴的条件：</t>
    </r>
    <r>
      <rPr>
        <sz val="11"/>
        <color indexed="8"/>
        <rFont val="宋体"/>
        <family val="0"/>
      </rPr>
      <t xml:space="preserve">凡我区重残一、二级残疾人，在户口所在地按程序申请护理补贴，经过申请、初审、公示、审核、审批，实行补贴发放。
</t>
    </r>
    <r>
      <rPr>
        <b/>
        <sz val="11"/>
        <color indexed="8"/>
        <rFont val="等线"/>
        <family val="0"/>
      </rPr>
      <t>3.残疾人两项补贴标准为：</t>
    </r>
    <r>
      <rPr>
        <sz val="11"/>
        <color indexed="8"/>
        <rFont val="宋体"/>
        <family val="0"/>
      </rPr>
      <t>从2019年1月1日起，贫困残疾人每人每月70元；一级重度残疾人每人每月80元，二级重度残疾人每人每月70元。</t>
    </r>
  </si>
  <si>
    <t>表十：</t>
  </si>
  <si>
    <t>2020年孤儿生活补助发放情况统计表</t>
  </si>
  <si>
    <t>人数</t>
  </si>
  <si>
    <t>发放总金额（万元）</t>
  </si>
  <si>
    <t>集中供养</t>
  </si>
  <si>
    <t>散居孤儿</t>
  </si>
  <si>
    <t>注：1、发放对象：具有綦江区常住户口、父母双亡或失踪，且年龄在18周岁以下的未成年人。
2、发放标准：自2020年9月1日起，儿童福利机构集中养育孤儿每人每月1456元，社会散居孤儿每人每月1256元。</t>
  </si>
  <si>
    <t>表十一：</t>
  </si>
  <si>
    <t>2020年事实无人抚养儿童生活补助发放情况统计表</t>
  </si>
  <si>
    <t>注：1、发放对象：事实无人抚养儿童是指具有綦江区户籍，且父母因下列情形无法履行监护抚养职责的未满18周岁未成年人；已满18周岁、在全日制中学或中等职业学校就读的学生参照执行。
（一）父母双方均符合重残、重病、服刑在押、强制隔离戒毒、被执行其他限制人身自由的措施、失联情形之一；
（二）父母一方死亡或失踪，另一方符合重残、重病、服刑在押、强制隔离戒毒、被执行其他限制人身自由的措施、失联情形之一。
2、发放标准：集中供养标准为1456元/月•人；散居供养标准为1204元/月•人。已获得最低生活保障金、特困人员救助供养金（含照料护理补贴）或困难残疾人生活补贴且未达到事实无人抚养儿童基本生活保障补贴标准的进行补差发放，其他事实无人抚养儿童按照补贴标准全额发放。</t>
  </si>
  <si>
    <t>表十二：</t>
  </si>
  <si>
    <t>2020年流浪乞讨人员救助情况统计表</t>
  </si>
  <si>
    <t>数量</t>
  </si>
  <si>
    <t xml:space="preserve">  生活无着流浪乞讨人员救助</t>
  </si>
  <si>
    <t>人次</t>
  </si>
  <si>
    <t xml:space="preserve">      1.在站救助人次数</t>
  </si>
  <si>
    <t xml:space="preserve">          （1）有身份信息的人员救助人次数</t>
  </si>
  <si>
    <t xml:space="preserve">            其中：流浪未成年人救助人次数</t>
  </si>
  <si>
    <t xml:space="preserve">          （2）无身份信息的人员救助人次数</t>
  </si>
  <si>
    <t xml:space="preserve">      2.站外救助人次数</t>
  </si>
  <si>
    <t xml:space="preserve">              其中：流浪未成年人救助人次数</t>
  </si>
  <si>
    <t>表十三：</t>
  </si>
  <si>
    <t>2020年婚姻登记、殡葬、社会组织及其他情况统计表</t>
  </si>
  <si>
    <t xml:space="preserve">   一、婚姻登记</t>
  </si>
  <si>
    <t xml:space="preserve">       1、结婚登记  </t>
  </si>
  <si>
    <t>对</t>
  </si>
  <si>
    <t xml:space="preserve">       2、离婚登记</t>
  </si>
  <si>
    <t xml:space="preserve">   二、殡葬</t>
  </si>
  <si>
    <t xml:space="preserve">       火化遗体数</t>
  </si>
  <si>
    <t>具</t>
  </si>
  <si>
    <t xml:space="preserve">        （1）有身份信息的火化遗体数</t>
  </si>
  <si>
    <t xml:space="preserve">        （2）无身份信息的火化遗体数</t>
  </si>
  <si>
    <t xml:space="preserve">   三、社会组织</t>
  </si>
  <si>
    <t xml:space="preserve">      社会组织</t>
  </si>
  <si>
    <t>个</t>
  </si>
  <si>
    <t xml:space="preserve">      （1） 社会团体</t>
  </si>
  <si>
    <t xml:space="preserve">      （2）民办非企业单位</t>
  </si>
  <si>
    <t xml:space="preserve">   四、行政区划</t>
  </si>
  <si>
    <t xml:space="preserve">      街镇</t>
  </si>
  <si>
    <t xml:space="preserve">      （1）街道</t>
  </si>
  <si>
    <t xml:space="preserve">      （2）镇</t>
  </si>
  <si>
    <t xml:space="preserve">   五、社会工作专业人才</t>
  </si>
  <si>
    <t xml:space="preserve">       合   计</t>
  </si>
  <si>
    <t>人</t>
  </si>
  <si>
    <t xml:space="preserve">      （1）社会工作师</t>
  </si>
  <si>
    <t xml:space="preserve">      （2）助理社会工作师</t>
  </si>
  <si>
    <t xml:space="preserve">      （3）社工员</t>
  </si>
  <si>
    <t>表十四 ：</t>
  </si>
  <si>
    <t>2020年村（社区）情况统计表</t>
  </si>
  <si>
    <t>合计（个）</t>
  </si>
  <si>
    <t>村个数（个）</t>
  </si>
  <si>
    <t>社区个数（个）</t>
  </si>
  <si>
    <t>合计（人）</t>
  </si>
  <si>
    <t>村干部人数（人）</t>
  </si>
  <si>
    <t>社区干部人数（人）</t>
  </si>
  <si>
    <t>注：1.村干部待遇：村党组织书记、村委会主任补贴标准，按照不低于全区上年度农村居民人均可支配收入的2倍标准核定。村综合服务专干和综合治理专干月补贴标准为所在村党组织书记、村委会主任月补贴标准的85%。</t>
  </si>
  <si>
    <t>2.社区干部待遇：社区党组织书记、居委会主任补贴标准，按照不低于全区上年度城镇常住居民人均可支配收入的1.2倍标准核定。社区综合服务专干和综合治理专干月补贴标准为所在社区党组织书记、居委会主任月补贴标准的85%。</t>
  </si>
  <si>
    <t>表十五：</t>
  </si>
  <si>
    <t>2020年建卡贫困户民政兜底情况统计表</t>
  </si>
  <si>
    <t>街镇</t>
  </si>
  <si>
    <t>低保</t>
  </si>
  <si>
    <t>特困</t>
  </si>
  <si>
    <t>临时救助</t>
  </si>
  <si>
    <t>节日慰问</t>
  </si>
  <si>
    <t>户数</t>
  </si>
  <si>
    <t>金额（万元）</t>
  </si>
  <si>
    <t>户数/人数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</si>
</sst>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_ * #,##0_ ;_ * \-#,##0_ ;_ * &quot;-&quot;??_ ;_ @_ "/>
    <numFmt numFmtId="180" formatCode="0.0_);[Red]\(0.0\)"/>
    <numFmt numFmtId="181" formatCode="#,##0.0_ "/>
    <numFmt numFmtId="182" formatCode="0.00_ "/>
    <numFmt numFmtId="183" formatCode="0_);[Red]\(0\)"/>
    <numFmt numFmtId="184" formatCode="#,##0_);\(#,##0\)"/>
    <numFmt numFmtId="185" formatCode="0.0%"/>
    <numFmt numFmtId="186" formatCode="#,##0.0"/>
    <numFmt numFmtId="187" formatCode="#,##0.0_);\(#,##0.0\)"/>
  </numFmts>
  <fonts count="103">
    <font>
      <sz val="11"/>
      <color theme="1"/>
      <name val="Calibri"/>
      <family val="0"/>
    </font>
    <font>
      <sz val="11"/>
      <name val="宋体"/>
      <family val="0"/>
    </font>
    <font>
      <b/>
      <sz val="14"/>
      <color indexed="8"/>
      <name val="宋体"/>
      <family val="0"/>
    </font>
    <font>
      <b/>
      <sz val="11"/>
      <color indexed="8"/>
      <name val="等线"/>
      <family val="0"/>
    </font>
    <font>
      <b/>
      <sz val="10"/>
      <color indexed="8"/>
      <name val="等线"/>
      <family val="0"/>
    </font>
    <font>
      <sz val="10"/>
      <name val="宋体"/>
      <family val="0"/>
    </font>
    <font>
      <b/>
      <sz val="11"/>
      <name val="等线"/>
      <family val="0"/>
    </font>
    <font>
      <sz val="9"/>
      <color indexed="8"/>
      <name val="等线"/>
      <family val="0"/>
    </font>
    <font>
      <sz val="10"/>
      <color indexed="8"/>
      <name val="等线"/>
      <family val="0"/>
    </font>
    <font>
      <b/>
      <sz val="11"/>
      <color indexed="8"/>
      <name val="宋体"/>
      <family val="0"/>
    </font>
    <font>
      <b/>
      <sz val="10"/>
      <color indexed="8"/>
      <name val="宋体"/>
      <family val="0"/>
    </font>
    <font>
      <sz val="11"/>
      <color indexed="8"/>
      <name val="宋体"/>
      <family val="0"/>
    </font>
    <font>
      <sz val="10"/>
      <color indexed="8"/>
      <name val="宋体"/>
      <family val="0"/>
    </font>
    <font>
      <sz val="10.5"/>
      <color indexed="8"/>
      <name val="Times New Roman"/>
      <family val="1"/>
    </font>
    <font>
      <sz val="11"/>
      <color indexed="8"/>
      <name val="等线"/>
      <family val="0"/>
    </font>
    <font>
      <sz val="10"/>
      <color indexed="10"/>
      <name val="等线"/>
      <family val="0"/>
    </font>
    <font>
      <b/>
      <sz val="10"/>
      <name val="宋体"/>
      <family val="0"/>
    </font>
    <font>
      <sz val="10"/>
      <name val="等线"/>
      <family val="0"/>
    </font>
    <font>
      <sz val="12"/>
      <name val="宋体"/>
      <family val="0"/>
    </font>
    <font>
      <sz val="10"/>
      <color indexed="10"/>
      <name val="宋体"/>
      <family val="0"/>
    </font>
    <font>
      <sz val="11"/>
      <color indexed="10"/>
      <name val="等线"/>
      <family val="0"/>
    </font>
    <font>
      <sz val="10"/>
      <color indexed="8"/>
      <name val="方正仿宋_GBK"/>
      <family val="4"/>
    </font>
    <font>
      <sz val="10"/>
      <name val="方正仿宋_GBK"/>
      <family val="4"/>
    </font>
    <font>
      <b/>
      <sz val="10"/>
      <color indexed="8"/>
      <name val="方正仿宋_GBK"/>
      <family val="4"/>
    </font>
    <font>
      <b/>
      <sz val="10"/>
      <name val="方正仿宋_GBK"/>
      <family val="4"/>
    </font>
    <font>
      <b/>
      <sz val="10.5"/>
      <color indexed="8"/>
      <name val="宋体"/>
      <family val="0"/>
    </font>
    <font>
      <sz val="10"/>
      <color indexed="8"/>
      <name val="Arial"/>
      <family val="2"/>
    </font>
    <font>
      <sz val="11"/>
      <name val="等线"/>
      <family val="0"/>
    </font>
    <font>
      <b/>
      <sz val="18"/>
      <name val="黑体"/>
      <family val="0"/>
    </font>
    <font>
      <sz val="12"/>
      <name val="隶书"/>
      <family val="3"/>
    </font>
    <font>
      <sz val="12"/>
      <name val="方正隶书_GBK"/>
      <family val="4"/>
    </font>
    <font>
      <sz val="72"/>
      <color indexed="40"/>
      <name val="方正小标宋_GBK"/>
      <family val="4"/>
    </font>
    <font>
      <sz val="72"/>
      <color indexed="40"/>
      <name val="方正舒体"/>
      <family val="3"/>
    </font>
    <font>
      <sz val="48"/>
      <color indexed="18"/>
      <name val="方正小标宋_GBK"/>
      <family val="4"/>
    </font>
    <font>
      <sz val="36"/>
      <color indexed="18"/>
      <name val="方正小标宋_GBK"/>
      <family val="4"/>
    </font>
    <font>
      <sz val="36"/>
      <color indexed="18"/>
      <name val="方正隶书_GBK"/>
      <family val="4"/>
    </font>
    <font>
      <sz val="28"/>
      <color indexed="18"/>
      <name val="方正楷体_GBK"/>
      <family val="4"/>
    </font>
    <font>
      <sz val="12"/>
      <color indexed="18"/>
      <name val="宋体"/>
      <family val="0"/>
    </font>
    <font>
      <sz val="22"/>
      <color indexed="18"/>
      <name val="方正楷体_GBK"/>
      <family val="4"/>
    </font>
    <font>
      <sz val="22"/>
      <color indexed="18"/>
      <name val="方正隶书_GBK"/>
      <family val="4"/>
    </font>
    <font>
      <b/>
      <sz val="15"/>
      <color indexed="54"/>
      <name val="等线"/>
      <family val="0"/>
    </font>
    <font>
      <sz val="11"/>
      <color indexed="16"/>
      <name val="等线"/>
      <family val="0"/>
    </font>
    <font>
      <sz val="11"/>
      <color indexed="17"/>
      <name val="等线"/>
      <family val="0"/>
    </font>
    <font>
      <b/>
      <sz val="13"/>
      <color indexed="54"/>
      <name val="等线"/>
      <family val="0"/>
    </font>
    <font>
      <sz val="11"/>
      <color indexed="9"/>
      <name val="等线"/>
      <family val="0"/>
    </font>
    <font>
      <b/>
      <sz val="11"/>
      <color indexed="53"/>
      <name val="等线"/>
      <family val="0"/>
    </font>
    <font>
      <b/>
      <sz val="11"/>
      <color indexed="54"/>
      <name val="等线"/>
      <family val="0"/>
    </font>
    <font>
      <sz val="11"/>
      <color indexed="62"/>
      <name val="等线"/>
      <family val="0"/>
    </font>
    <font>
      <sz val="11"/>
      <color indexed="53"/>
      <name val="等线"/>
      <family val="0"/>
    </font>
    <font>
      <i/>
      <sz val="11"/>
      <color indexed="23"/>
      <name val="等线"/>
      <family val="0"/>
    </font>
    <font>
      <u val="single"/>
      <sz val="11"/>
      <color indexed="20"/>
      <name val="等线"/>
      <family val="0"/>
    </font>
    <font>
      <b/>
      <sz val="11"/>
      <color indexed="9"/>
      <name val="等线"/>
      <family val="0"/>
    </font>
    <font>
      <sz val="11"/>
      <color indexed="19"/>
      <name val="等线"/>
      <family val="0"/>
    </font>
    <font>
      <u val="single"/>
      <sz val="11"/>
      <color indexed="12"/>
      <name val="等线"/>
      <family val="0"/>
    </font>
    <font>
      <b/>
      <sz val="11"/>
      <color indexed="63"/>
      <name val="等线"/>
      <family val="0"/>
    </font>
    <font>
      <b/>
      <sz val="18"/>
      <color indexed="54"/>
      <name val="等线"/>
      <family val="0"/>
    </font>
    <font>
      <sz val="10"/>
      <name val="Arial"/>
      <family val="2"/>
    </font>
    <font>
      <vertAlign val="superscrip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宋体"/>
      <family val="0"/>
    </font>
    <font>
      <b/>
      <sz val="10"/>
      <color theme="1"/>
      <name val="Calibri"/>
      <family val="0"/>
    </font>
    <font>
      <b/>
      <sz val="11"/>
      <name val="Calibri"/>
      <family val="0"/>
    </font>
    <font>
      <sz val="9"/>
      <color theme="1"/>
      <name val="Calibri"/>
      <family val="0"/>
    </font>
    <font>
      <sz val="10"/>
      <color theme="1"/>
      <name val="Calibri"/>
      <family val="0"/>
    </font>
    <font>
      <b/>
      <sz val="11"/>
      <color rgb="FF000000"/>
      <name val="宋体"/>
      <family val="0"/>
    </font>
    <font>
      <b/>
      <sz val="10"/>
      <color rgb="FF000000"/>
      <name val="宋体"/>
      <family val="0"/>
    </font>
    <font>
      <sz val="11"/>
      <color theme="1"/>
      <name val="宋体"/>
      <family val="0"/>
    </font>
    <font>
      <sz val="10"/>
      <color rgb="FF000000"/>
      <name val="宋体"/>
      <family val="0"/>
    </font>
    <font>
      <sz val="10"/>
      <color theme="1"/>
      <name val="宋体"/>
      <family val="0"/>
    </font>
    <font>
      <sz val="10.5"/>
      <color theme="1"/>
      <name val="Times New Roman"/>
      <family val="1"/>
    </font>
    <font>
      <b/>
      <sz val="11"/>
      <color theme="1"/>
      <name val="宋体"/>
      <family val="0"/>
    </font>
    <font>
      <b/>
      <sz val="10"/>
      <color theme="1"/>
      <name val="宋体"/>
      <family val="0"/>
    </font>
    <font>
      <sz val="10"/>
      <color rgb="FF000000"/>
      <name val="等线"/>
      <family val="0"/>
    </font>
    <font>
      <sz val="11"/>
      <color rgb="FF000000"/>
      <name val="等线"/>
      <family val="0"/>
    </font>
    <font>
      <sz val="10"/>
      <color rgb="FFFF0000"/>
      <name val="等线"/>
      <family val="0"/>
    </font>
    <font>
      <sz val="10"/>
      <color theme="1"/>
      <name val="等线"/>
      <family val="0"/>
    </font>
    <font>
      <sz val="10"/>
      <name val="Calibri"/>
      <family val="0"/>
    </font>
    <font>
      <sz val="10"/>
      <color rgb="FFFF0000"/>
      <name val="宋体"/>
      <family val="0"/>
    </font>
    <font>
      <sz val="10"/>
      <color theme="1"/>
      <name val="方正仿宋_GBK"/>
      <family val="4"/>
    </font>
    <font>
      <b/>
      <sz val="10"/>
      <color theme="1"/>
      <name val="方正仿宋_GBK"/>
      <family val="4"/>
    </font>
    <font>
      <b/>
      <sz val="10.5"/>
      <color theme="1"/>
      <name val="宋体"/>
      <family val="0"/>
    </font>
    <font>
      <sz val="11"/>
      <color rgb="FF000000"/>
      <name val="宋体"/>
      <family val="0"/>
    </font>
    <font>
      <sz val="10"/>
      <color rgb="FF000000"/>
      <name val="Arial"/>
      <family val="2"/>
    </font>
    <font>
      <sz val="11"/>
      <name val="Calibri"/>
      <family val="0"/>
    </font>
    <font>
      <b/>
      <sz val="11"/>
      <color rgb="FF000000"/>
      <name val="等线"/>
      <family val="0"/>
    </font>
    <font>
      <sz val="72"/>
      <color rgb="FF00CCFF"/>
      <name val="方正小标宋_GBK"/>
      <family val="4"/>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59" fillId="5" borderId="0" applyNumberFormat="0" applyBorder="0" applyAlignment="0" applyProtection="0"/>
    <xf numFmtId="43" fontId="0" fillId="0" borderId="0" applyFont="0" applyFill="0" applyBorder="0" applyAlignment="0" applyProtection="0"/>
    <xf numFmtId="0" fontId="60" fillId="6" borderId="0" applyNumberFormat="0" applyBorder="0" applyAlignment="0" applyProtection="0"/>
    <xf numFmtId="0" fontId="61" fillId="0" borderId="0" applyNumberFormat="0" applyFill="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7" borderId="2" applyNumberFormat="0" applyFont="0" applyAlignment="0" applyProtection="0"/>
    <xf numFmtId="0" fontId="60" fillId="8"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3" applyNumberFormat="0" applyFill="0" applyAlignment="0" applyProtection="0"/>
    <xf numFmtId="0" fontId="68" fillId="0" borderId="3" applyNumberFormat="0" applyFill="0" applyAlignment="0" applyProtection="0"/>
    <xf numFmtId="0" fontId="60" fillId="9" borderId="0" applyNumberFormat="0" applyBorder="0" applyAlignment="0" applyProtection="0"/>
    <xf numFmtId="0" fontId="63" fillId="0" borderId="4" applyNumberFormat="0" applyFill="0" applyAlignment="0" applyProtection="0"/>
    <xf numFmtId="0" fontId="60" fillId="10" borderId="0" applyNumberFormat="0" applyBorder="0" applyAlignment="0" applyProtection="0"/>
    <xf numFmtId="0" fontId="69" fillId="11" borderId="5" applyNumberFormat="0" applyAlignment="0" applyProtection="0"/>
    <xf numFmtId="0" fontId="70" fillId="11" borderId="1" applyNumberFormat="0" applyAlignment="0" applyProtection="0"/>
    <xf numFmtId="0" fontId="71" fillId="12" borderId="6" applyNumberFormat="0" applyAlignment="0" applyProtection="0"/>
    <xf numFmtId="0" fontId="0" fillId="13" borderId="0" applyNumberFormat="0" applyBorder="0" applyAlignment="0" applyProtection="0"/>
    <xf numFmtId="0" fontId="60" fillId="14" borderId="0" applyNumberFormat="0" applyBorder="0" applyAlignment="0" applyProtection="0"/>
    <xf numFmtId="0" fontId="72" fillId="0" borderId="7" applyNumberFormat="0" applyFill="0" applyAlignment="0" applyProtection="0"/>
    <xf numFmtId="0" fontId="73" fillId="0" borderId="8" applyNumberFormat="0" applyFill="0" applyAlignment="0" applyProtection="0"/>
    <xf numFmtId="0" fontId="74" fillId="15" borderId="0" applyNumberFormat="0" applyBorder="0" applyAlignment="0" applyProtection="0"/>
    <xf numFmtId="0" fontId="75" fillId="16" borderId="0" applyNumberFormat="0" applyBorder="0" applyAlignment="0" applyProtection="0"/>
    <xf numFmtId="0" fontId="0" fillId="17" borderId="0" applyNumberFormat="0" applyBorder="0" applyAlignment="0" applyProtection="0"/>
    <xf numFmtId="0" fontId="6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0" fillId="27" borderId="0" applyNumberFormat="0" applyBorder="0" applyAlignment="0" applyProtection="0"/>
    <xf numFmtId="0" fontId="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0" fillId="31" borderId="0" applyNumberFormat="0" applyBorder="0" applyAlignment="0" applyProtection="0"/>
    <xf numFmtId="0" fontId="60" fillId="32" borderId="0" applyNumberFormat="0" applyBorder="0" applyAlignment="0" applyProtection="0"/>
    <xf numFmtId="0" fontId="18" fillId="0" borderId="0">
      <alignment/>
      <protection/>
    </xf>
    <xf numFmtId="0" fontId="56" fillId="0" borderId="0">
      <alignment/>
      <protection/>
    </xf>
  </cellStyleXfs>
  <cellXfs count="232">
    <xf numFmtId="0" fontId="0" fillId="0" borderId="0" xfId="0" applyFont="1" applyAlignment="1">
      <alignment/>
    </xf>
    <xf numFmtId="0" fontId="0" fillId="0" borderId="0" xfId="0" applyAlignment="1">
      <alignment wrapText="1"/>
    </xf>
    <xf numFmtId="0" fontId="0" fillId="0" borderId="0" xfId="0" applyFont="1" applyAlignment="1">
      <alignment/>
    </xf>
    <xf numFmtId="0" fontId="76" fillId="0" borderId="0" xfId="0" applyFont="1" applyAlignment="1">
      <alignment horizontal="center"/>
    </xf>
    <xf numFmtId="0" fontId="73" fillId="0" borderId="9"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77"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vertical="center"/>
    </xf>
    <xf numFmtId="176" fontId="77" fillId="0" borderId="10" xfId="0" applyNumberFormat="1" applyFont="1" applyFill="1" applyBorder="1" applyAlignment="1">
      <alignment horizontal="center" vertical="center"/>
    </xf>
    <xf numFmtId="177" fontId="77" fillId="0" borderId="10" xfId="0" applyNumberFormat="1" applyFont="1" applyFill="1" applyBorder="1" applyAlignment="1">
      <alignment horizontal="center" vertical="center"/>
    </xf>
    <xf numFmtId="0" fontId="77" fillId="0" borderId="10" xfId="0" applyFont="1" applyFill="1" applyBorder="1" applyAlignment="1">
      <alignment horizontal="center" vertical="center"/>
    </xf>
    <xf numFmtId="0" fontId="5" fillId="0" borderId="10" xfId="0" applyFont="1" applyFill="1" applyBorder="1" applyAlignment="1">
      <alignment horizontal="center" vertical="center"/>
    </xf>
    <xf numFmtId="176" fontId="5" fillId="0" borderId="10" xfId="0" applyNumberFormat="1" applyFont="1" applyFill="1" applyBorder="1" applyAlignment="1">
      <alignment horizontal="center" vertical="center"/>
    </xf>
    <xf numFmtId="177" fontId="5" fillId="0" borderId="10" xfId="0" applyNumberFormat="1" applyFont="1" applyFill="1" applyBorder="1" applyAlignment="1">
      <alignment horizontal="center" vertical="center"/>
    </xf>
    <xf numFmtId="0" fontId="5" fillId="33" borderId="10" xfId="0" applyFont="1" applyFill="1" applyBorder="1" applyAlignment="1">
      <alignment horizontal="center" vertical="center"/>
    </xf>
    <xf numFmtId="0" fontId="73" fillId="0" borderId="12"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78" fillId="0" borderId="12"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14" xfId="0" applyFont="1" applyFill="1" applyBorder="1" applyAlignment="1">
      <alignment horizontal="center" vertical="center" wrapText="1"/>
    </xf>
    <xf numFmtId="176" fontId="79" fillId="0" borderId="10" xfId="0" applyNumberFormat="1" applyFont="1" applyFill="1" applyBorder="1" applyAlignment="1">
      <alignment horizontal="center" vertical="center"/>
    </xf>
    <xf numFmtId="176" fontId="80" fillId="0" borderId="10" xfId="0" applyNumberFormat="1" applyFont="1" applyFill="1" applyBorder="1" applyAlignment="1">
      <alignment horizontal="center" vertical="center"/>
    </xf>
    <xf numFmtId="0" fontId="0" fillId="0" borderId="0" xfId="0" applyAlignment="1">
      <alignment vertical="center" wrapText="1"/>
    </xf>
    <xf numFmtId="0" fontId="0" fillId="0" borderId="0" xfId="0" applyBorder="1" applyAlignment="1">
      <alignment/>
    </xf>
    <xf numFmtId="0" fontId="0" fillId="0" borderId="0" xfId="0" applyAlignment="1">
      <alignment horizontal="center"/>
    </xf>
    <xf numFmtId="0" fontId="81" fillId="0" borderId="10" xfId="0" applyFont="1" applyBorder="1" applyAlignment="1">
      <alignment horizontal="center" vertical="center" wrapText="1"/>
    </xf>
    <xf numFmtId="176" fontId="82" fillId="0" borderId="10" xfId="0" applyNumberFormat="1" applyFont="1" applyBorder="1" applyAlignment="1">
      <alignment horizontal="center" vertical="center" wrapText="1"/>
    </xf>
    <xf numFmtId="0" fontId="83" fillId="0" borderId="10" xfId="0" applyFont="1" applyBorder="1" applyAlignment="1">
      <alignment horizontal="center" vertical="center" wrapText="1"/>
    </xf>
    <xf numFmtId="176" fontId="84" fillId="0" borderId="10" xfId="0" applyNumberFormat="1" applyFont="1" applyBorder="1" applyAlignment="1">
      <alignment horizontal="center" vertical="center" wrapText="1"/>
    </xf>
    <xf numFmtId="176" fontId="5" fillId="0" borderId="10" xfId="0" applyNumberFormat="1" applyFont="1" applyFill="1" applyBorder="1" applyAlignment="1">
      <alignment horizontal="center" vertical="center" wrapText="1"/>
    </xf>
    <xf numFmtId="176" fontId="85" fillId="0" borderId="10" xfId="0" applyNumberFormat="1" applyFont="1" applyBorder="1" applyAlignment="1">
      <alignment horizontal="center" vertical="center" wrapText="1"/>
    </xf>
    <xf numFmtId="176" fontId="84" fillId="0" borderId="10" xfId="0" applyNumberFormat="1" applyFont="1" applyFill="1" applyBorder="1" applyAlignment="1">
      <alignment horizontal="center" vertical="center" wrapText="1"/>
    </xf>
    <xf numFmtId="0" fontId="85" fillId="0" borderId="0" xfId="0" applyFont="1" applyAlignment="1">
      <alignment horizontal="left" vertical="center" wrapText="1"/>
    </xf>
    <xf numFmtId="0" fontId="86" fillId="0" borderId="0" xfId="0" applyFont="1" applyAlignment="1">
      <alignment horizontal="left" indent="2"/>
    </xf>
    <xf numFmtId="0" fontId="87" fillId="0" borderId="10" xfId="0" applyFont="1" applyBorder="1" applyAlignment="1">
      <alignment horizontal="left" vertical="center" wrapText="1"/>
    </xf>
    <xf numFmtId="0" fontId="88" fillId="0" borderId="10" xfId="0" applyFont="1" applyBorder="1" applyAlignment="1">
      <alignment horizontal="center" vertical="center" wrapText="1"/>
    </xf>
    <xf numFmtId="0" fontId="83" fillId="0" borderId="10" xfId="0" applyFont="1" applyBorder="1" applyAlignment="1">
      <alignment horizontal="left" vertical="center" wrapText="1"/>
    </xf>
    <xf numFmtId="0" fontId="85" fillId="0" borderId="10" xfId="0" applyFont="1" applyBorder="1" applyAlignment="1">
      <alignment horizontal="center" vertical="center" wrapText="1"/>
    </xf>
    <xf numFmtId="3" fontId="12" fillId="0" borderId="10" xfId="0" applyNumberFormat="1" applyFont="1" applyBorder="1" applyAlignment="1">
      <alignment horizontal="center" vertical="center" wrapText="1"/>
    </xf>
    <xf numFmtId="3" fontId="84" fillId="0" borderId="10" xfId="0" applyNumberFormat="1" applyFont="1" applyBorder="1" applyAlignment="1">
      <alignment horizontal="center" vertical="center" wrapText="1"/>
    </xf>
    <xf numFmtId="178" fontId="89" fillId="0" borderId="10" xfId="0" applyNumberFormat="1" applyFont="1" applyBorder="1" applyAlignment="1">
      <alignment horizontal="center" vertical="center" wrapText="1"/>
    </xf>
    <xf numFmtId="0" fontId="80" fillId="0" borderId="10" xfId="0" applyFont="1" applyBorder="1" applyAlignment="1">
      <alignment horizontal="center" vertical="center" wrapText="1"/>
    </xf>
    <xf numFmtId="3" fontId="12" fillId="0" borderId="10" xfId="64" applyNumberFormat="1" applyFont="1" applyFill="1" applyBorder="1" applyAlignment="1">
      <alignment horizontal="center" vertical="center" wrapText="1"/>
      <protection/>
    </xf>
    <xf numFmtId="0" fontId="12" fillId="34" borderId="10" xfId="64" applyFont="1" applyFill="1" applyBorder="1" applyAlignment="1">
      <alignment horizontal="center" vertical="center" wrapText="1"/>
      <protection/>
    </xf>
    <xf numFmtId="0" fontId="0" fillId="0" borderId="10" xfId="0" applyBorder="1" applyAlignment="1">
      <alignment horizontal="center" vertical="center" wrapText="1"/>
    </xf>
    <xf numFmtId="179" fontId="84" fillId="35" borderId="10" xfId="22" applyNumberFormat="1" applyFont="1" applyFill="1" applyBorder="1" applyAlignment="1">
      <alignment horizontal="center" vertical="center"/>
    </xf>
    <xf numFmtId="0" fontId="90" fillId="0" borderId="10" xfId="0" applyFont="1" applyBorder="1" applyAlignment="1">
      <alignment horizontal="center" vertical="center" wrapText="1"/>
    </xf>
    <xf numFmtId="0" fontId="89" fillId="0" borderId="10" xfId="0" applyFont="1" applyBorder="1" applyAlignment="1">
      <alignment horizontal="center" vertical="center" wrapText="1"/>
    </xf>
    <xf numFmtId="0" fontId="12" fillId="0" borderId="10" xfId="0" applyNumberFormat="1" applyFont="1" applyFill="1" applyBorder="1" applyAlignment="1">
      <alignment horizontal="center" vertical="center" wrapText="1"/>
    </xf>
    <xf numFmtId="0" fontId="0" fillId="0" borderId="10" xfId="0" applyBorder="1" applyAlignment="1">
      <alignment/>
    </xf>
    <xf numFmtId="0" fontId="84" fillId="0" borderId="10" xfId="0" applyFont="1" applyBorder="1" applyAlignment="1">
      <alignment horizontal="center" vertical="center" wrapText="1"/>
    </xf>
    <xf numFmtId="0" fontId="0" fillId="0" borderId="10" xfId="0" applyFont="1" applyBorder="1" applyAlignment="1">
      <alignment horizontal="center"/>
    </xf>
    <xf numFmtId="177" fontId="91" fillId="0" borderId="10" xfId="0" applyNumberFormat="1" applyFont="1" applyBorder="1" applyAlignment="1">
      <alignment horizontal="center" vertical="center" wrapText="1"/>
    </xf>
    <xf numFmtId="0" fontId="86" fillId="0" borderId="0" xfId="0" applyFont="1" applyAlignment="1">
      <alignment/>
    </xf>
    <xf numFmtId="0" fontId="85" fillId="0" borderId="10" xfId="0" applyFont="1" applyBorder="1" applyAlignment="1">
      <alignment horizontal="left" vertical="center" wrapText="1"/>
    </xf>
    <xf numFmtId="0" fontId="16" fillId="0" borderId="10" xfId="0" applyFont="1" applyBorder="1" applyAlignment="1">
      <alignment horizontal="center" vertical="center" wrapText="1"/>
    </xf>
    <xf numFmtId="178" fontId="88" fillId="0" borderId="10" xfId="22" applyNumberFormat="1" applyFont="1" applyBorder="1" applyAlignment="1">
      <alignment horizontal="center" vertical="center" wrapText="1"/>
    </xf>
    <xf numFmtId="0" fontId="5" fillId="0" borderId="10" xfId="0" applyFont="1" applyBorder="1" applyAlignment="1">
      <alignment horizontal="center" vertical="center" wrapText="1"/>
    </xf>
    <xf numFmtId="178" fontId="85" fillId="0" borderId="10" xfId="22" applyNumberFormat="1" applyFont="1" applyBorder="1" applyAlignment="1">
      <alignment horizontal="center" vertical="center" wrapText="1"/>
    </xf>
    <xf numFmtId="180" fontId="0" fillId="0" borderId="0" xfId="0" applyNumberFormat="1" applyAlignment="1">
      <alignment/>
    </xf>
    <xf numFmtId="180" fontId="0" fillId="0" borderId="0" xfId="0" applyNumberFormat="1" applyAlignment="1">
      <alignment horizontal="center"/>
    </xf>
    <xf numFmtId="0" fontId="82" fillId="35" borderId="10" xfId="0" applyFont="1" applyFill="1" applyBorder="1" applyAlignment="1">
      <alignment horizontal="center" vertical="center" wrapText="1"/>
    </xf>
    <xf numFmtId="0" fontId="82" fillId="0" borderId="10" xfId="0" applyFont="1" applyBorder="1" applyAlignment="1">
      <alignment horizontal="center" vertical="center" wrapText="1"/>
    </xf>
    <xf numFmtId="180" fontId="82" fillId="35" borderId="10" xfId="0" applyNumberFormat="1" applyFont="1" applyFill="1" applyBorder="1" applyAlignment="1">
      <alignment horizontal="center" vertical="center" wrapText="1"/>
    </xf>
    <xf numFmtId="180" fontId="82" fillId="0" borderId="10" xfId="0" applyNumberFormat="1" applyFont="1" applyBorder="1" applyAlignment="1">
      <alignment horizontal="center" vertical="center" wrapText="1"/>
    </xf>
    <xf numFmtId="180" fontId="88" fillId="0" borderId="10" xfId="0" applyNumberFormat="1" applyFont="1" applyBorder="1" applyAlignment="1">
      <alignment horizontal="center" vertical="center" wrapText="1"/>
    </xf>
    <xf numFmtId="0" fontId="5" fillId="0" borderId="10" xfId="0" applyFont="1" applyBorder="1" applyAlignment="1">
      <alignment horizontal="center" wrapText="1"/>
    </xf>
    <xf numFmtId="0" fontId="5" fillId="0" borderId="10" xfId="0" applyFont="1" applyBorder="1" applyAlignment="1">
      <alignment horizontal="center" vertical="center"/>
    </xf>
    <xf numFmtId="180" fontId="85" fillId="0" borderId="10" xfId="0" applyNumberFormat="1" applyFont="1" applyBorder="1" applyAlignment="1">
      <alignment horizontal="center" vertical="center" wrapText="1"/>
    </xf>
    <xf numFmtId="180" fontId="80" fillId="0" borderId="10" xfId="0" applyNumberFormat="1" applyFont="1" applyFill="1" applyBorder="1" applyAlignment="1">
      <alignment horizontal="center" vertical="center" wrapText="1"/>
    </xf>
    <xf numFmtId="180" fontId="5" fillId="0" borderId="10" xfId="0" applyNumberFormat="1" applyFont="1" applyBorder="1" applyAlignment="1">
      <alignment horizontal="center" vertical="center" wrapText="1"/>
    </xf>
    <xf numFmtId="0" fontId="5" fillId="36" borderId="10" xfId="0" applyFont="1" applyFill="1" applyBorder="1" applyAlignment="1">
      <alignment horizontal="center" vertical="center"/>
    </xf>
    <xf numFmtId="0" fontId="80" fillId="0" borderId="10" xfId="0" applyFont="1" applyBorder="1" applyAlignment="1">
      <alignment horizontal="center"/>
    </xf>
    <xf numFmtId="0" fontId="92" fillId="0" borderId="15" xfId="0" applyFont="1" applyBorder="1" applyAlignment="1">
      <alignment horizontal="left" wrapText="1"/>
    </xf>
    <xf numFmtId="0" fontId="83" fillId="0" borderId="0" xfId="0" applyFont="1" applyAlignment="1">
      <alignment vertical="top" wrapText="1"/>
    </xf>
    <xf numFmtId="180" fontId="93" fillId="0" borderId="10" xfId="0" applyNumberFormat="1" applyFont="1" applyBorder="1" applyAlignment="1">
      <alignment horizontal="center" vertical="center" wrapText="1"/>
    </xf>
    <xf numFmtId="0" fontId="5" fillId="0" borderId="11" xfId="0" applyFont="1" applyBorder="1" applyAlignment="1">
      <alignment horizontal="center" vertical="center"/>
    </xf>
    <xf numFmtId="180" fontId="5" fillId="0" borderId="11" xfId="0" applyNumberFormat="1" applyFont="1" applyBorder="1" applyAlignment="1">
      <alignment horizontal="center" vertical="center" wrapText="1"/>
    </xf>
    <xf numFmtId="177" fontId="5" fillId="0" borderId="10" xfId="0" applyNumberFormat="1" applyFont="1" applyBorder="1" applyAlignment="1">
      <alignment horizontal="center" vertical="center" wrapText="1"/>
    </xf>
    <xf numFmtId="0" fontId="92" fillId="0" borderId="0" xfId="0" applyFont="1" applyAlignment="1">
      <alignment horizontal="left" wrapText="1"/>
    </xf>
    <xf numFmtId="0" fontId="80" fillId="0" borderId="0" xfId="0" applyFont="1" applyAlignment="1">
      <alignment horizontal="left"/>
    </xf>
    <xf numFmtId="178" fontId="88" fillId="0" borderId="10" xfId="0" applyNumberFormat="1" applyFont="1" applyBorder="1" applyAlignment="1">
      <alignment horizontal="center" vertical="center" wrapText="1"/>
    </xf>
    <xf numFmtId="178" fontId="85" fillId="0" borderId="10" xfId="0" applyNumberFormat="1" applyFont="1" applyBorder="1" applyAlignment="1">
      <alignment horizontal="center" vertical="center" wrapText="1"/>
    </xf>
    <xf numFmtId="176" fontId="88" fillId="0" borderId="10" xfId="0" applyNumberFormat="1" applyFont="1" applyBorder="1" applyAlignment="1">
      <alignment horizontal="center" vertical="center" wrapText="1"/>
    </xf>
    <xf numFmtId="178" fontId="80" fillId="0" borderId="10" xfId="0" applyNumberFormat="1" applyFont="1" applyBorder="1" applyAlignment="1">
      <alignment horizontal="center"/>
    </xf>
    <xf numFmtId="0" fontId="0" fillId="0" borderId="0" xfId="0" applyAlignment="1">
      <alignment vertical="top" wrapText="1"/>
    </xf>
    <xf numFmtId="0" fontId="18" fillId="0" borderId="0" xfId="0" applyNumberFormat="1" applyFont="1" applyFill="1" applyBorder="1" applyAlignment="1">
      <alignment horizontal="left" vertical="center"/>
    </xf>
    <xf numFmtId="0" fontId="5" fillId="0" borderId="0" xfId="0" applyNumberFormat="1" applyFont="1" applyFill="1" applyBorder="1" applyAlignment="1">
      <alignment horizontal="center" vertical="center"/>
    </xf>
    <xf numFmtId="0" fontId="82" fillId="35" borderId="9" xfId="0" applyFont="1" applyFill="1" applyBorder="1" applyAlignment="1">
      <alignment horizontal="center" vertical="center" wrapText="1"/>
    </xf>
    <xf numFmtId="0" fontId="82" fillId="35" borderId="11" xfId="0" applyFont="1" applyFill="1" applyBorder="1" applyAlignment="1">
      <alignment horizontal="center" vertical="center" wrapText="1"/>
    </xf>
    <xf numFmtId="0" fontId="88" fillId="0" borderId="16" xfId="0" applyFont="1" applyBorder="1" applyAlignment="1">
      <alignment horizontal="center" vertical="center" wrapText="1"/>
    </xf>
    <xf numFmtId="176" fontId="88" fillId="0" borderId="16" xfId="0" applyNumberFormat="1" applyFont="1" applyBorder="1" applyAlignment="1">
      <alignment horizontal="center" vertical="center" wrapText="1"/>
    </xf>
    <xf numFmtId="181" fontId="88" fillId="0" borderId="16" xfId="0" applyNumberFormat="1" applyFont="1" applyBorder="1" applyAlignment="1">
      <alignment horizontal="center" vertical="center" wrapText="1"/>
    </xf>
    <xf numFmtId="178" fontId="16" fillId="0" borderId="16" xfId="0" applyNumberFormat="1" applyFont="1" applyBorder="1" applyAlignment="1">
      <alignment horizontal="center" vertical="center" wrapText="1"/>
    </xf>
    <xf numFmtId="176" fontId="16" fillId="0" borderId="16" xfId="0" applyNumberFormat="1" applyFont="1" applyBorder="1" applyAlignment="1">
      <alignment horizontal="center" vertical="center" wrapText="1"/>
    </xf>
    <xf numFmtId="176" fontId="85" fillId="0" borderId="16" xfId="0" applyNumberFormat="1" applyFont="1" applyBorder="1" applyAlignment="1">
      <alignment horizontal="center" vertical="center" wrapText="1"/>
    </xf>
    <xf numFmtId="178" fontId="85" fillId="0" borderId="16" xfId="0" applyNumberFormat="1" applyFont="1" applyBorder="1" applyAlignment="1">
      <alignment horizontal="center" vertical="center" wrapText="1"/>
    </xf>
    <xf numFmtId="0" fontId="5" fillId="0" borderId="10" xfId="64" applyNumberFormat="1" applyFont="1" applyBorder="1" applyAlignment="1">
      <alignment horizontal="center" vertical="center"/>
      <protection/>
    </xf>
    <xf numFmtId="178" fontId="5" fillId="0" borderId="16" xfId="0" applyNumberFormat="1" applyFont="1" applyBorder="1" applyAlignment="1">
      <alignment horizontal="center" vertical="center" wrapText="1"/>
    </xf>
    <xf numFmtId="0" fontId="5" fillId="0" borderId="16" xfId="0" applyFont="1" applyBorder="1" applyAlignment="1">
      <alignment horizontal="center" vertical="center" wrapText="1"/>
    </xf>
    <xf numFmtId="0" fontId="85" fillId="0" borderId="10" xfId="64" applyNumberFormat="1" applyFont="1" applyBorder="1" applyAlignment="1">
      <alignment horizontal="center" vertical="center"/>
      <protection/>
    </xf>
    <xf numFmtId="177" fontId="5" fillId="0" borderId="16" xfId="0" applyNumberFormat="1" applyFont="1" applyBorder="1" applyAlignment="1">
      <alignment horizontal="center" vertical="center" wrapText="1"/>
    </xf>
    <xf numFmtId="0" fontId="85" fillId="0" borderId="16" xfId="0" applyFont="1" applyBorder="1" applyAlignment="1">
      <alignment horizontal="center" vertical="center" wrapText="1"/>
    </xf>
    <xf numFmtId="177" fontId="94" fillId="0" borderId="16" xfId="0" applyNumberFormat="1" applyFont="1" applyBorder="1" applyAlignment="1">
      <alignment horizontal="center" vertical="center" wrapText="1"/>
    </xf>
    <xf numFmtId="0" fontId="0" fillId="0" borderId="0" xfId="0" applyAlignment="1">
      <alignment horizontal="left"/>
    </xf>
    <xf numFmtId="0" fontId="90" fillId="0" borderId="0" xfId="0" applyFont="1" applyAlignment="1">
      <alignment/>
    </xf>
    <xf numFmtId="0" fontId="87" fillId="0" borderId="10" xfId="0" applyFont="1" applyBorder="1" applyAlignment="1">
      <alignment horizontal="center" vertical="center" wrapText="1"/>
    </xf>
    <xf numFmtId="0" fontId="85" fillId="0" borderId="16"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0" fillId="33" borderId="0" xfId="0" applyFill="1" applyAlignment="1">
      <alignment/>
    </xf>
    <xf numFmtId="0" fontId="0" fillId="0" borderId="0" xfId="0" applyAlignment="1">
      <alignment/>
    </xf>
    <xf numFmtId="0" fontId="0" fillId="0" borderId="18" xfId="0" applyBorder="1" applyAlignment="1">
      <alignment horizontal="left"/>
    </xf>
    <xf numFmtId="0" fontId="87" fillId="0" borderId="10" xfId="0" applyNumberFormat="1" applyFont="1" applyBorder="1" applyAlignment="1">
      <alignment horizontal="center" vertical="center" wrapText="1"/>
    </xf>
    <xf numFmtId="0" fontId="81" fillId="0" borderId="10" xfId="0" applyNumberFormat="1" applyFont="1" applyBorder="1" applyAlignment="1">
      <alignment horizontal="left" vertical="center" wrapText="1"/>
    </xf>
    <xf numFmtId="0" fontId="85" fillId="0" borderId="10" xfId="0" applyNumberFormat="1" applyFont="1" applyBorder="1" applyAlignment="1">
      <alignment horizontal="center" vertical="center" wrapText="1"/>
    </xf>
    <xf numFmtId="0" fontId="84" fillId="0" borderId="10" xfId="0" applyNumberFormat="1" applyFont="1" applyBorder="1" applyAlignment="1">
      <alignment horizontal="left" vertical="center" wrapText="1"/>
    </xf>
    <xf numFmtId="0" fontId="84" fillId="0" borderId="10" xfId="0" applyNumberFormat="1" applyFont="1" applyBorder="1" applyAlignment="1">
      <alignment horizontal="center" vertical="center" wrapText="1"/>
    </xf>
    <xf numFmtId="176" fontId="84" fillId="33" borderId="10" xfId="0" applyNumberFormat="1" applyFont="1" applyFill="1" applyBorder="1" applyAlignment="1">
      <alignment horizontal="center" vertical="center" wrapText="1"/>
    </xf>
    <xf numFmtId="0" fontId="85" fillId="33" borderId="10" xfId="0" applyNumberFormat="1" applyFont="1" applyFill="1" applyBorder="1" applyAlignment="1">
      <alignment horizontal="center" vertical="center" wrapText="1"/>
    </xf>
    <xf numFmtId="0" fontId="84" fillId="33" borderId="10" xfId="0" applyNumberFormat="1" applyFont="1" applyFill="1" applyBorder="1" applyAlignment="1">
      <alignment horizontal="left" vertical="center" wrapText="1"/>
    </xf>
    <xf numFmtId="0" fontId="84" fillId="33" borderId="10" xfId="0" applyNumberFormat="1" applyFont="1" applyFill="1" applyBorder="1" applyAlignment="1">
      <alignment horizontal="center" vertical="center" wrapText="1"/>
    </xf>
    <xf numFmtId="0" fontId="82" fillId="0" borderId="10" xfId="0" applyNumberFormat="1" applyFont="1" applyBorder="1" applyAlignment="1">
      <alignment horizontal="left" vertical="center" wrapText="1"/>
    </xf>
    <xf numFmtId="0" fontId="82" fillId="0" borderId="10" xfId="0" applyNumberFormat="1" applyFont="1" applyBorder="1" applyAlignment="1">
      <alignment horizontal="center" vertical="center" wrapText="1"/>
    </xf>
    <xf numFmtId="0" fontId="82" fillId="0" borderId="12" xfId="0" applyNumberFormat="1" applyFont="1" applyBorder="1" applyAlignment="1">
      <alignment horizontal="left" vertical="center" wrapText="1"/>
    </xf>
    <xf numFmtId="0" fontId="82" fillId="0" borderId="14" xfId="0" applyNumberFormat="1" applyFont="1" applyBorder="1" applyAlignment="1">
      <alignment horizontal="left" vertical="center" wrapText="1"/>
    </xf>
    <xf numFmtId="0" fontId="82" fillId="35" borderId="10" xfId="0" applyNumberFormat="1" applyFont="1" applyFill="1" applyBorder="1" applyAlignment="1">
      <alignment horizontal="center" vertical="center" wrapText="1"/>
    </xf>
    <xf numFmtId="176" fontId="82" fillId="35" borderId="10" xfId="0" applyNumberFormat="1" applyFont="1" applyFill="1" applyBorder="1" applyAlignment="1">
      <alignment horizontal="center" vertical="center" wrapText="1"/>
    </xf>
    <xf numFmtId="0" fontId="84" fillId="35" borderId="10" xfId="0" applyNumberFormat="1" applyFont="1" applyFill="1" applyBorder="1" applyAlignment="1">
      <alignment horizontal="left" vertical="center" wrapText="1"/>
    </xf>
    <xf numFmtId="0" fontId="84" fillId="35" borderId="10" xfId="0" applyNumberFormat="1" applyFont="1" applyFill="1" applyBorder="1" applyAlignment="1">
      <alignment horizontal="center" vertical="center" wrapText="1"/>
    </xf>
    <xf numFmtId="176" fontId="84" fillId="35" borderId="10" xfId="0" applyNumberFormat="1" applyFont="1" applyFill="1" applyBorder="1" applyAlignment="1">
      <alignment horizontal="center" vertical="center" wrapText="1"/>
    </xf>
    <xf numFmtId="182" fontId="82" fillId="0" borderId="10" xfId="0" applyNumberFormat="1" applyFont="1" applyBorder="1" applyAlignment="1">
      <alignment horizontal="center" vertical="center" wrapText="1"/>
    </xf>
    <xf numFmtId="182" fontId="82" fillId="0" borderId="10" xfId="0" applyNumberFormat="1" applyFont="1" applyBorder="1" applyAlignment="1">
      <alignment horizontal="center" vertical="center"/>
    </xf>
    <xf numFmtId="178" fontId="5" fillId="0" borderId="10" xfId="0" applyNumberFormat="1" applyFont="1" applyFill="1" applyBorder="1" applyAlignment="1">
      <alignment horizontal="center" vertical="center"/>
    </xf>
    <xf numFmtId="0" fontId="85" fillId="0" borderId="0" xfId="0" applyFont="1" applyFill="1" applyBorder="1" applyAlignment="1">
      <alignment horizontal="left" vertical="center" wrapText="1"/>
    </xf>
    <xf numFmtId="0" fontId="86" fillId="0" borderId="0" xfId="0" applyFont="1" applyAlignment="1">
      <alignment horizontal="left"/>
    </xf>
    <xf numFmtId="182" fontId="82" fillId="0" borderId="12" xfId="0" applyNumberFormat="1" applyFont="1" applyBorder="1" applyAlignment="1">
      <alignment horizontal="center" vertical="center" wrapText="1"/>
    </xf>
    <xf numFmtId="182" fontId="82" fillId="0" borderId="13" xfId="0" applyNumberFormat="1" applyFont="1" applyBorder="1" applyAlignment="1">
      <alignment horizontal="center" vertical="center" wrapText="1"/>
    </xf>
    <xf numFmtId="183" fontId="88" fillId="0" borderId="10" xfId="0" applyNumberFormat="1" applyFont="1" applyBorder="1" applyAlignment="1">
      <alignment horizontal="center" vertical="center" wrapText="1"/>
    </xf>
    <xf numFmtId="178" fontId="16" fillId="0" borderId="10" xfId="0" applyNumberFormat="1" applyFont="1" applyBorder="1" applyAlignment="1">
      <alignment horizontal="center" vertical="center" wrapText="1"/>
    </xf>
    <xf numFmtId="176" fontId="85" fillId="33" borderId="10" xfId="0" applyNumberFormat="1" applyFont="1" applyFill="1" applyBorder="1" applyAlignment="1">
      <alignment horizontal="center" vertical="center" wrapText="1"/>
    </xf>
    <xf numFmtId="183" fontId="85" fillId="33" borderId="10" xfId="0" applyNumberFormat="1" applyFont="1" applyFill="1" applyBorder="1" applyAlignment="1">
      <alignment horizontal="center" vertical="center" wrapText="1"/>
    </xf>
    <xf numFmtId="178" fontId="85" fillId="33" borderId="10" xfId="0" applyNumberFormat="1" applyFont="1" applyFill="1" applyBorder="1" applyAlignment="1">
      <alignment horizontal="center" vertical="center" wrapText="1"/>
    </xf>
    <xf numFmtId="176" fontId="88" fillId="33" borderId="10" xfId="0" applyNumberFormat="1" applyFont="1" applyFill="1" applyBorder="1" applyAlignment="1">
      <alignment horizontal="center" vertical="center" wrapText="1"/>
    </xf>
    <xf numFmtId="183" fontId="88" fillId="33" borderId="10" xfId="0" applyNumberFormat="1" applyFont="1" applyFill="1" applyBorder="1" applyAlignment="1">
      <alignment horizontal="center" vertical="center" wrapText="1"/>
    </xf>
    <xf numFmtId="178" fontId="88" fillId="33" borderId="10" xfId="0" applyNumberFormat="1" applyFont="1" applyFill="1" applyBorder="1" applyAlignment="1">
      <alignment horizontal="center" vertical="center" wrapText="1"/>
    </xf>
    <xf numFmtId="182" fontId="88" fillId="33" borderId="10" xfId="0" applyNumberFormat="1" applyFont="1" applyFill="1" applyBorder="1" applyAlignment="1">
      <alignment horizontal="center" vertical="center" wrapText="1"/>
    </xf>
    <xf numFmtId="178" fontId="5" fillId="33" borderId="10" xfId="0" applyNumberFormat="1" applyFont="1" applyFill="1" applyBorder="1" applyAlignment="1">
      <alignment horizontal="center" vertical="center" wrapText="1"/>
    </xf>
    <xf numFmtId="178" fontId="16" fillId="33" borderId="10" xfId="0" applyNumberFormat="1" applyFont="1" applyFill="1" applyBorder="1" applyAlignment="1">
      <alignment horizontal="center" vertical="center" wrapText="1"/>
    </xf>
    <xf numFmtId="182" fontId="82" fillId="0" borderId="0" xfId="0" applyNumberFormat="1" applyFont="1" applyBorder="1" applyAlignment="1">
      <alignment horizontal="center" vertical="center" wrapText="1"/>
    </xf>
    <xf numFmtId="178" fontId="88" fillId="0" borderId="11" xfId="0" applyNumberFormat="1" applyFont="1" applyBorder="1" applyAlignment="1">
      <alignment horizontal="center" vertical="center" wrapText="1"/>
    </xf>
    <xf numFmtId="178" fontId="85" fillId="0" borderId="11" xfId="0" applyNumberFormat="1" applyFont="1" applyBorder="1" applyAlignment="1">
      <alignment horizontal="center" vertical="center" wrapText="1"/>
    </xf>
    <xf numFmtId="0" fontId="0" fillId="0" borderId="0" xfId="0" applyFill="1" applyAlignment="1">
      <alignment/>
    </xf>
    <xf numFmtId="0" fontId="64" fillId="0" borderId="0" xfId="0" applyFont="1" applyAlignment="1">
      <alignment/>
    </xf>
    <xf numFmtId="0" fontId="87" fillId="0" borderId="9" xfId="0" applyFont="1" applyBorder="1" applyAlignment="1">
      <alignment horizontal="center" vertical="center"/>
    </xf>
    <xf numFmtId="0" fontId="87" fillId="0" borderId="9" xfId="0" applyFont="1" applyBorder="1" applyAlignment="1">
      <alignment horizontal="center" vertical="center" wrapText="1"/>
    </xf>
    <xf numFmtId="0" fontId="87" fillId="0" borderId="12" xfId="0" applyFont="1" applyBorder="1" applyAlignment="1">
      <alignment horizontal="center" vertical="center" wrapText="1"/>
    </xf>
    <xf numFmtId="0" fontId="87" fillId="0" borderId="13" xfId="0" applyFont="1" applyBorder="1" applyAlignment="1">
      <alignment horizontal="center" vertical="center" wrapText="1"/>
    </xf>
    <xf numFmtId="0" fontId="87" fillId="0" borderId="14" xfId="0" applyFont="1" applyBorder="1" applyAlignment="1">
      <alignment horizontal="center" vertical="center" wrapText="1"/>
    </xf>
    <xf numFmtId="182" fontId="87" fillId="0" borderId="10" xfId="0" applyNumberFormat="1" applyFont="1" applyBorder="1" applyAlignment="1">
      <alignment horizontal="center" vertical="center" wrapText="1"/>
    </xf>
    <xf numFmtId="0" fontId="87" fillId="0" borderId="11" xfId="0" applyFont="1" applyBorder="1" applyAlignment="1">
      <alignment horizontal="center" vertical="center"/>
    </xf>
    <xf numFmtId="0" fontId="87" fillId="0" borderId="11" xfId="0" applyFont="1" applyBorder="1" applyAlignment="1">
      <alignment horizontal="center" vertical="center" wrapText="1"/>
    </xf>
    <xf numFmtId="0" fontId="77" fillId="0" borderId="10" xfId="0" applyFont="1" applyBorder="1" applyAlignment="1">
      <alignment horizontal="center" vertical="center" wrapText="1"/>
    </xf>
    <xf numFmtId="176" fontId="10" fillId="0" borderId="10" xfId="0" applyNumberFormat="1" applyFont="1" applyBorder="1" applyAlignment="1">
      <alignment horizontal="center" vertical="center" wrapText="1" shrinkToFit="1"/>
    </xf>
    <xf numFmtId="184" fontId="10" fillId="0" borderId="10" xfId="0" applyNumberFormat="1" applyFont="1" applyBorder="1" applyAlignment="1">
      <alignment horizontal="center" vertical="center" wrapText="1" shrinkToFit="1"/>
    </xf>
    <xf numFmtId="178" fontId="10" fillId="0" borderId="10" xfId="0" applyNumberFormat="1" applyFont="1" applyBorder="1" applyAlignment="1">
      <alignment horizontal="center" vertical="center" wrapText="1" shrinkToFit="1"/>
    </xf>
    <xf numFmtId="176" fontId="12" fillId="0" borderId="10" xfId="0" applyNumberFormat="1" applyFont="1" applyBorder="1" applyAlignment="1">
      <alignment horizontal="center" vertical="center" wrapText="1" shrinkToFit="1"/>
    </xf>
    <xf numFmtId="176" fontId="5" fillId="35" borderId="10" xfId="22" applyNumberFormat="1" applyFont="1" applyFill="1" applyBorder="1" applyAlignment="1">
      <alignment horizontal="center" vertical="center"/>
    </xf>
    <xf numFmtId="176" fontId="5" fillId="0" borderId="10" xfId="0" applyNumberFormat="1" applyFont="1" applyBorder="1" applyAlignment="1">
      <alignment horizontal="center" vertical="center" wrapText="1" shrinkToFit="1"/>
    </xf>
    <xf numFmtId="178" fontId="12" fillId="0" borderId="10" xfId="0" applyNumberFormat="1" applyFont="1" applyBorder="1" applyAlignment="1">
      <alignment horizontal="center" vertical="center" wrapText="1" shrinkToFit="1"/>
    </xf>
    <xf numFmtId="176" fontId="95" fillId="0" borderId="16" xfId="0" applyNumberFormat="1" applyFont="1" applyBorder="1" applyAlignment="1">
      <alignment horizontal="center" vertical="center" wrapText="1"/>
    </xf>
    <xf numFmtId="176" fontId="22" fillId="0" borderId="16" xfId="0" applyNumberFormat="1" applyFont="1" applyBorder="1" applyAlignment="1">
      <alignment horizontal="center" vertical="center" wrapText="1"/>
    </xf>
    <xf numFmtId="0" fontId="0" fillId="0" borderId="0" xfId="0" applyAlignment="1">
      <alignment horizontal="center" vertical="center" wrapText="1"/>
    </xf>
    <xf numFmtId="176" fontId="11" fillId="0" borderId="0" xfId="0" applyNumberFormat="1" applyFont="1" applyAlignment="1">
      <alignment horizontal="center" vertical="center" wrapText="1" shrinkToFit="1"/>
    </xf>
    <xf numFmtId="185" fontId="11" fillId="0" borderId="0" xfId="0" applyNumberFormat="1" applyFont="1" applyAlignment="1">
      <alignment horizontal="center" vertical="center" wrapText="1" shrinkToFit="1"/>
    </xf>
    <xf numFmtId="176" fontId="96" fillId="0" borderId="16" xfId="0" applyNumberFormat="1" applyFont="1" applyBorder="1" applyAlignment="1">
      <alignment horizontal="center" vertical="center" wrapText="1"/>
    </xf>
    <xf numFmtId="0" fontId="96" fillId="0" borderId="16" xfId="0" applyNumberFormat="1" applyFont="1" applyBorder="1" applyAlignment="1">
      <alignment horizontal="center" vertical="center" wrapText="1"/>
    </xf>
    <xf numFmtId="176" fontId="85" fillId="35" borderId="16" xfId="0" applyNumberFormat="1" applyFont="1" applyFill="1" applyBorder="1" applyAlignment="1">
      <alignment horizontal="center" vertical="center" wrapText="1"/>
    </xf>
    <xf numFmtId="182" fontId="10" fillId="0" borderId="10" xfId="0" applyNumberFormat="1" applyFont="1" applyBorder="1" applyAlignment="1">
      <alignment horizontal="center" vertical="center" wrapText="1" shrinkToFit="1"/>
    </xf>
    <xf numFmtId="186" fontId="11" fillId="0" borderId="0" xfId="0" applyNumberFormat="1" applyFont="1" applyAlignment="1">
      <alignment horizontal="center" vertical="center" wrapText="1" shrinkToFit="1"/>
    </xf>
    <xf numFmtId="3" fontId="11" fillId="0" borderId="0" xfId="0" applyNumberFormat="1" applyFont="1" applyAlignment="1">
      <alignment horizontal="center" vertical="center" wrapText="1" shrinkToFit="1"/>
    </xf>
    <xf numFmtId="176" fontId="24" fillId="0" borderId="16" xfId="0" applyNumberFormat="1" applyFont="1" applyBorder="1" applyAlignment="1">
      <alignment horizontal="center" vertical="center" wrapText="1"/>
    </xf>
    <xf numFmtId="0" fontId="73" fillId="0" borderId="0" xfId="0" applyFont="1" applyAlignment="1">
      <alignment/>
    </xf>
    <xf numFmtId="0" fontId="97" fillId="0" borderId="0" xfId="0" applyFont="1" applyAlignment="1">
      <alignment horizontal="justify"/>
    </xf>
    <xf numFmtId="176" fontId="81" fillId="35" borderId="10" xfId="0" applyNumberFormat="1" applyFont="1" applyFill="1" applyBorder="1" applyAlignment="1">
      <alignment horizontal="center" vertical="center" wrapText="1"/>
    </xf>
    <xf numFmtId="176" fontId="81" fillId="35" borderId="10" xfId="0" applyNumberFormat="1" applyFont="1" applyFill="1" applyBorder="1" applyAlignment="1">
      <alignment horizontal="left" vertical="center" wrapText="1"/>
    </xf>
    <xf numFmtId="176" fontId="98" fillId="35" borderId="10" xfId="0" applyNumberFormat="1" applyFont="1" applyFill="1" applyBorder="1" applyAlignment="1">
      <alignment horizontal="left" vertical="center" wrapText="1"/>
    </xf>
    <xf numFmtId="176" fontId="99" fillId="35" borderId="10" xfId="0" applyNumberFormat="1" applyFont="1" applyFill="1" applyBorder="1" applyAlignment="1">
      <alignment horizontal="center" vertical="center" wrapText="1"/>
    </xf>
    <xf numFmtId="176" fontId="85" fillId="35" borderId="10" xfId="0" applyNumberFormat="1" applyFont="1" applyFill="1" applyBorder="1" applyAlignment="1">
      <alignment horizontal="center" vertical="center" wrapText="1"/>
    </xf>
    <xf numFmtId="176" fontId="98" fillId="35" borderId="10" xfId="0" applyNumberFormat="1" applyFont="1" applyFill="1" applyBorder="1" applyAlignment="1">
      <alignment horizontal="center" vertical="center" wrapText="1"/>
    </xf>
    <xf numFmtId="176" fontId="84" fillId="35" borderId="10" xfId="0" applyNumberFormat="1" applyFont="1" applyFill="1" applyBorder="1" applyAlignment="1">
      <alignment horizontal="left" vertical="center" wrapText="1"/>
    </xf>
    <xf numFmtId="0" fontId="98" fillId="35" borderId="0" xfId="0" applyFont="1" applyFill="1" applyBorder="1" applyAlignment="1">
      <alignment horizontal="left" wrapText="1"/>
    </xf>
    <xf numFmtId="0" fontId="100" fillId="0" borderId="0" xfId="0" applyFont="1" applyAlignment="1">
      <alignment/>
    </xf>
    <xf numFmtId="183" fontId="0" fillId="0" borderId="0" xfId="0" applyNumberFormat="1" applyAlignment="1">
      <alignment horizontal="center"/>
    </xf>
    <xf numFmtId="0" fontId="76" fillId="0" borderId="0" xfId="0" applyNumberFormat="1" applyFont="1" applyAlignment="1">
      <alignment horizontal="center" vertical="center" wrapText="1"/>
    </xf>
    <xf numFmtId="183" fontId="97" fillId="0" borderId="0" xfId="0" applyNumberFormat="1" applyFont="1" applyAlignment="1">
      <alignment horizontal="center"/>
    </xf>
    <xf numFmtId="0" fontId="101" fillId="35" borderId="10" xfId="0" applyFont="1" applyFill="1" applyBorder="1" applyAlignment="1">
      <alignment horizontal="center" vertical="center" wrapText="1"/>
    </xf>
    <xf numFmtId="183" fontId="101" fillId="35" borderId="10" xfId="0" applyNumberFormat="1" applyFont="1" applyFill="1" applyBorder="1" applyAlignment="1">
      <alignment horizontal="center" vertical="center" wrapText="1"/>
    </xf>
    <xf numFmtId="0" fontId="81" fillId="35" borderId="10" xfId="0" applyFont="1" applyFill="1" applyBorder="1" applyAlignment="1">
      <alignment horizontal="center" vertical="center" wrapText="1"/>
    </xf>
    <xf numFmtId="181" fontId="88" fillId="0" borderId="10" xfId="0" applyNumberFormat="1" applyFont="1" applyBorder="1" applyAlignment="1">
      <alignment horizontal="center" vertical="center" wrapText="1"/>
    </xf>
    <xf numFmtId="178" fontId="82" fillId="35" borderId="10" xfId="0" applyNumberFormat="1" applyFont="1" applyFill="1" applyBorder="1" applyAlignment="1">
      <alignment horizontal="center" vertical="center" wrapText="1"/>
    </xf>
    <xf numFmtId="0" fontId="81" fillId="35" borderId="10" xfId="0" applyFont="1" applyFill="1" applyBorder="1" applyAlignment="1">
      <alignment horizontal="left" vertical="center" wrapText="1"/>
    </xf>
    <xf numFmtId="0" fontId="98" fillId="35" borderId="10" xfId="0" applyFont="1" applyFill="1" applyBorder="1" applyAlignment="1">
      <alignment horizontal="left" vertical="center" wrapText="1"/>
    </xf>
    <xf numFmtId="181" fontId="85" fillId="0" borderId="10" xfId="0" applyNumberFormat="1" applyFont="1" applyBorder="1" applyAlignment="1">
      <alignment horizontal="center" vertical="center" wrapText="1"/>
    </xf>
    <xf numFmtId="178" fontId="84" fillId="35" borderId="10" xfId="0" applyNumberFormat="1" applyFont="1" applyFill="1" applyBorder="1" applyAlignment="1">
      <alignment horizontal="center" vertical="center" wrapText="1"/>
    </xf>
    <xf numFmtId="181" fontId="5" fillId="0" borderId="10" xfId="0" applyNumberFormat="1" applyFont="1" applyBorder="1" applyAlignment="1">
      <alignment horizontal="center" vertical="center" wrapText="1"/>
    </xf>
    <xf numFmtId="0" fontId="1" fillId="35" borderId="10" xfId="0" applyFont="1" applyFill="1" applyBorder="1" applyAlignment="1">
      <alignment horizontal="left" vertical="center" wrapText="1"/>
    </xf>
    <xf numFmtId="176" fontId="5" fillId="0" borderId="10" xfId="0" applyNumberFormat="1" applyFont="1" applyBorder="1" applyAlignment="1">
      <alignment horizontal="center" vertical="center" wrapText="1"/>
    </xf>
    <xf numFmtId="178" fontId="5" fillId="35" borderId="10" xfId="0" applyNumberFormat="1" applyFont="1" applyFill="1" applyBorder="1" applyAlignment="1">
      <alignment horizontal="center" vertical="center" wrapText="1"/>
    </xf>
    <xf numFmtId="187" fontId="88" fillId="0" borderId="10" xfId="0" applyNumberFormat="1" applyFont="1" applyBorder="1" applyAlignment="1">
      <alignment horizontal="center" vertical="center" wrapText="1"/>
    </xf>
    <xf numFmtId="178" fontId="5" fillId="0" borderId="10" xfId="0" applyNumberFormat="1" applyFont="1" applyBorder="1" applyAlignment="1">
      <alignment horizontal="center" vertical="center" wrapText="1"/>
    </xf>
    <xf numFmtId="183" fontId="81" fillId="35" borderId="10" xfId="0" applyNumberFormat="1" applyFont="1" applyFill="1" applyBorder="1" applyAlignment="1">
      <alignment horizontal="center" vertical="center" wrapText="1"/>
    </xf>
    <xf numFmtId="0" fontId="98" fillId="35" borderId="0" xfId="0" applyFont="1" applyFill="1" applyBorder="1" applyAlignment="1">
      <alignment horizontal="center" vertical="center" wrapText="1"/>
    </xf>
    <xf numFmtId="0" fontId="18" fillId="0" borderId="0" xfId="0" applyFont="1" applyFill="1" applyBorder="1" applyAlignment="1">
      <alignment/>
    </xf>
    <xf numFmtId="0" fontId="28" fillId="0" borderId="0" xfId="0" applyFont="1" applyFill="1" applyBorder="1" applyAlignment="1">
      <alignment horizontal="center"/>
    </xf>
    <xf numFmtId="0" fontId="1" fillId="0" borderId="0" xfId="0" applyFont="1" applyFill="1" applyBorder="1" applyAlignment="1">
      <alignment/>
    </xf>
    <xf numFmtId="0" fontId="18" fillId="0" borderId="0" xfId="0" applyFont="1" applyFill="1" applyAlignment="1">
      <alignment/>
    </xf>
    <xf numFmtId="49" fontId="18" fillId="0" borderId="0" xfId="0" applyNumberFormat="1" applyFont="1" applyFill="1" applyBorder="1" applyAlignment="1">
      <alignment horizontal="center"/>
    </xf>
    <xf numFmtId="0" fontId="29" fillId="0" borderId="0" xfId="0" applyFont="1" applyFill="1" applyBorder="1" applyAlignment="1">
      <alignment/>
    </xf>
    <xf numFmtId="0" fontId="30" fillId="0" borderId="0" xfId="0" applyFont="1" applyFill="1" applyBorder="1" applyAlignment="1">
      <alignment/>
    </xf>
    <xf numFmtId="0" fontId="102" fillId="0" borderId="0" xfId="0" applyFont="1" applyFill="1" applyBorder="1" applyAlignment="1">
      <alignment/>
    </xf>
    <xf numFmtId="0" fontId="32" fillId="0" borderId="0" xfId="0" applyFont="1" applyFill="1" applyBorder="1" applyAlignment="1">
      <alignment/>
    </xf>
    <xf numFmtId="0" fontId="33" fillId="0" borderId="0" xfId="0" applyFont="1" applyFill="1" applyBorder="1" applyAlignment="1">
      <alignment horizontal="center"/>
    </xf>
    <xf numFmtId="0" fontId="34" fillId="0" borderId="0" xfId="0" applyFont="1" applyFill="1" applyBorder="1" applyAlignment="1">
      <alignment horizontal="center"/>
    </xf>
    <xf numFmtId="0" fontId="35" fillId="0" borderId="0" xfId="0" applyFont="1" applyFill="1" applyBorder="1" applyAlignment="1">
      <alignment horizontal="center"/>
    </xf>
    <xf numFmtId="57" fontId="36" fillId="0" borderId="0" xfId="0" applyNumberFormat="1" applyFont="1" applyFill="1" applyBorder="1" applyAlignment="1">
      <alignment horizontal="center"/>
    </xf>
    <xf numFmtId="0" fontId="37" fillId="0" borderId="0" xfId="0" applyFont="1" applyFill="1" applyBorder="1" applyAlignment="1">
      <alignment/>
    </xf>
    <xf numFmtId="0" fontId="38" fillId="0" borderId="0" xfId="0" applyFont="1" applyFill="1" applyBorder="1" applyAlignment="1">
      <alignment/>
    </xf>
    <xf numFmtId="31" fontId="39" fillId="0" borderId="0" xfId="0" applyNumberFormat="1" applyFont="1" applyFill="1" applyBorder="1" applyAlignment="1">
      <alignment horizont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5"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5:J30"/>
  <sheetViews>
    <sheetView showGridLines="0" showZeros="0" zoomScale="80" zoomScaleNormal="80" zoomScaleSheetLayoutView="100" workbookViewId="0" topLeftCell="A13">
      <selection activeCell="M14" sqref="M14"/>
    </sheetView>
  </sheetViews>
  <sheetFormatPr defaultColWidth="9.00390625" defaultRowHeight="15"/>
  <cols>
    <col min="1" max="3" width="9.00390625" style="216" customWidth="1"/>
    <col min="4" max="4" width="10.7109375" style="216" customWidth="1"/>
    <col min="5" max="16384" width="9.00390625" style="216" customWidth="1"/>
  </cols>
  <sheetData>
    <row r="4" ht="11.25" customHeight="1"/>
    <row r="5" spans="3:7" ht="93">
      <c r="C5" s="223"/>
      <c r="D5" s="224"/>
      <c r="E5" s="224"/>
      <c r="F5" s="224"/>
      <c r="G5" s="224"/>
    </row>
    <row r="9" spans="1:8" s="221" customFormat="1" ht="62.25">
      <c r="A9" s="225" t="s">
        <v>0</v>
      </c>
      <c r="B9" s="225"/>
      <c r="C9" s="225"/>
      <c r="D9" s="225"/>
      <c r="E9" s="225"/>
      <c r="F9" s="225"/>
      <c r="G9" s="225"/>
      <c r="H9" s="225"/>
    </row>
    <row r="10" spans="1:8" s="221" customFormat="1" ht="62.25">
      <c r="A10" s="225"/>
      <c r="B10" s="225"/>
      <c r="C10" s="225"/>
      <c r="D10" s="225"/>
      <c r="E10" s="225"/>
      <c r="F10" s="225"/>
      <c r="G10" s="225"/>
      <c r="H10" s="225"/>
    </row>
    <row r="11" spans="1:8" s="221" customFormat="1" ht="47.25">
      <c r="A11" s="226"/>
      <c r="B11" s="226"/>
      <c r="C11" s="226"/>
      <c r="D11" s="226"/>
      <c r="E11" s="226"/>
      <c r="F11" s="226"/>
      <c r="G11" s="226"/>
      <c r="H11" s="226"/>
    </row>
    <row r="12" spans="1:8" s="221" customFormat="1" ht="45">
      <c r="A12" s="227"/>
      <c r="B12" s="227"/>
      <c r="C12" s="227"/>
      <c r="D12" s="227"/>
      <c r="E12" s="227"/>
      <c r="F12" s="227"/>
      <c r="G12" s="227"/>
      <c r="H12" s="227"/>
    </row>
    <row r="13" spans="1:8" ht="36.75">
      <c r="A13" s="228" t="s">
        <v>1</v>
      </c>
      <c r="B13" s="228"/>
      <c r="C13" s="228"/>
      <c r="D13" s="228"/>
      <c r="E13" s="228"/>
      <c r="F13" s="228"/>
      <c r="G13" s="228"/>
      <c r="H13" s="228"/>
    </row>
    <row r="14" spans="1:8" ht="14.25">
      <c r="A14" s="229"/>
      <c r="B14" s="229"/>
      <c r="C14" s="229"/>
      <c r="D14" s="229"/>
      <c r="E14" s="229"/>
      <c r="F14" s="229"/>
      <c r="G14" s="229"/>
      <c r="H14" s="229"/>
    </row>
    <row r="15" spans="1:8" ht="14.25">
      <c r="A15" s="229"/>
      <c r="B15" s="229"/>
      <c r="C15" s="229"/>
      <c r="D15" s="229"/>
      <c r="E15" s="229"/>
      <c r="F15" s="229"/>
      <c r="G15" s="229"/>
      <c r="H15" s="229"/>
    </row>
    <row r="16" spans="1:8" ht="14.25">
      <c r="A16" s="229"/>
      <c r="B16" s="229"/>
      <c r="C16" s="229"/>
      <c r="D16" s="229"/>
      <c r="E16" s="229"/>
      <c r="F16" s="229"/>
      <c r="G16" s="229"/>
      <c r="H16" s="229"/>
    </row>
    <row r="17" spans="1:8" ht="14.25">
      <c r="A17" s="229"/>
      <c r="B17" s="229"/>
      <c r="C17" s="229"/>
      <c r="D17" s="229"/>
      <c r="E17" s="229"/>
      <c r="F17" s="229"/>
      <c r="G17" s="229"/>
      <c r="H17" s="229"/>
    </row>
    <row r="18" spans="1:8" ht="14.25">
      <c r="A18" s="229"/>
      <c r="B18" s="229"/>
      <c r="C18" s="229"/>
      <c r="D18" s="229"/>
      <c r="E18" s="229"/>
      <c r="F18" s="229"/>
      <c r="G18" s="229"/>
      <c r="H18" s="229"/>
    </row>
    <row r="19" spans="1:8" ht="14.25">
      <c r="A19" s="229"/>
      <c r="B19" s="229"/>
      <c r="C19" s="229"/>
      <c r="D19" s="229"/>
      <c r="E19" s="229"/>
      <c r="F19" s="229"/>
      <c r="G19" s="229"/>
      <c r="H19" s="229"/>
    </row>
    <row r="20" spans="1:8" ht="14.25">
      <c r="A20" s="229"/>
      <c r="B20" s="229"/>
      <c r="C20" s="229"/>
      <c r="D20" s="229"/>
      <c r="E20" s="229"/>
      <c r="F20" s="229"/>
      <c r="G20" s="229"/>
      <c r="H20" s="229"/>
    </row>
    <row r="21" spans="1:8" ht="14.25">
      <c r="A21" s="229"/>
      <c r="B21" s="229"/>
      <c r="C21" s="229"/>
      <c r="D21" s="229"/>
      <c r="E21" s="229"/>
      <c r="F21" s="229"/>
      <c r="G21" s="229"/>
      <c r="H21" s="229"/>
    </row>
    <row r="22" spans="1:8" ht="14.25">
      <c r="A22" s="229"/>
      <c r="B22" s="229"/>
      <c r="C22" s="229"/>
      <c r="D22" s="229"/>
      <c r="E22" s="229"/>
      <c r="F22" s="229"/>
      <c r="G22" s="229"/>
      <c r="H22" s="229"/>
    </row>
    <row r="23" spans="1:8" ht="14.25">
      <c r="A23" s="229"/>
      <c r="B23" s="229"/>
      <c r="C23" s="229"/>
      <c r="D23" s="229"/>
      <c r="E23" s="229"/>
      <c r="F23" s="229"/>
      <c r="G23" s="229"/>
      <c r="H23" s="229"/>
    </row>
    <row r="24" spans="1:8" ht="14.25">
      <c r="A24" s="229"/>
      <c r="B24" s="229"/>
      <c r="C24" s="229"/>
      <c r="D24" s="229"/>
      <c r="E24" s="229"/>
      <c r="F24" s="229"/>
      <c r="G24" s="229"/>
      <c r="H24" s="229"/>
    </row>
    <row r="25" spans="1:8" ht="14.25">
      <c r="A25" s="229"/>
      <c r="B25" s="229"/>
      <c r="C25" s="229"/>
      <c r="D25" s="229"/>
      <c r="E25" s="229"/>
      <c r="F25" s="229"/>
      <c r="G25" s="229"/>
      <c r="H25" s="229"/>
    </row>
    <row r="26" spans="1:10" ht="28.5">
      <c r="A26" s="229"/>
      <c r="B26" s="229"/>
      <c r="C26" s="230" t="s">
        <v>2</v>
      </c>
      <c r="D26" s="230"/>
      <c r="E26" s="230"/>
      <c r="F26" s="230"/>
      <c r="G26" s="230"/>
      <c r="H26" s="230"/>
      <c r="I26" s="230"/>
      <c r="J26" s="230"/>
    </row>
    <row r="27" spans="1:8" ht="14.25">
      <c r="A27" s="229"/>
      <c r="B27" s="229"/>
      <c r="C27" s="229"/>
      <c r="D27" s="229"/>
      <c r="E27" s="229"/>
      <c r="F27" s="229"/>
      <c r="G27" s="229"/>
      <c r="H27" s="229"/>
    </row>
    <row r="28" spans="1:8" ht="14.25">
      <c r="A28" s="229"/>
      <c r="B28" s="229"/>
      <c r="C28" s="229"/>
      <c r="D28" s="229"/>
      <c r="E28" s="229"/>
      <c r="F28" s="229"/>
      <c r="G28" s="229"/>
      <c r="H28" s="229"/>
    </row>
    <row r="29" s="222" customFormat="1" ht="15.75"/>
    <row r="30" spans="1:8" s="222" customFormat="1" ht="27" customHeight="1">
      <c r="A30" s="231"/>
      <c r="B30" s="231"/>
      <c r="C30" s="231"/>
      <c r="D30" s="231"/>
      <c r="E30" s="231"/>
      <c r="F30" s="231"/>
      <c r="G30" s="231"/>
      <c r="H30" s="231"/>
    </row>
  </sheetData>
  <sheetProtection/>
  <mergeCells count="5">
    <mergeCell ref="C5:G5"/>
    <mergeCell ref="A9:H9"/>
    <mergeCell ref="A11:H11"/>
    <mergeCell ref="A13:H13"/>
    <mergeCell ref="A30:H30"/>
  </mergeCells>
  <printOptions horizontalCentered="1"/>
  <pageMargins left="0.747916666666667" right="0.55" top="0.984027777777778" bottom="0.984027777777778" header="0.511805555555556" footer="0.511805555555556"/>
  <pageSetup orientation="portrait" paperSize="9"/>
</worksheet>
</file>

<file path=xl/worksheets/sheet10.xml><?xml version="1.0" encoding="utf-8"?>
<worksheet xmlns="http://schemas.openxmlformats.org/spreadsheetml/2006/main" xmlns:r="http://schemas.openxmlformats.org/officeDocument/2006/relationships">
  <dimension ref="A1:G27"/>
  <sheetViews>
    <sheetView zoomScaleSheetLayoutView="100" workbookViewId="0" topLeftCell="A13">
      <selection activeCell="K11" sqref="K11"/>
    </sheetView>
  </sheetViews>
  <sheetFormatPr defaultColWidth="9.00390625" defaultRowHeight="15"/>
  <cols>
    <col min="1" max="1" width="12.28125" style="0" customWidth="1"/>
    <col min="2" max="7" width="9.8515625" style="0" customWidth="1"/>
  </cols>
  <sheetData>
    <row r="1" ht="13.5">
      <c r="A1" t="s">
        <v>357</v>
      </c>
    </row>
    <row r="2" spans="1:7" ht="21" customHeight="1">
      <c r="A2" s="3" t="s">
        <v>358</v>
      </c>
      <c r="B2" s="3"/>
      <c r="C2" s="3"/>
      <c r="D2" s="3"/>
      <c r="E2" s="3"/>
      <c r="F2" s="3"/>
      <c r="G2" s="3"/>
    </row>
    <row r="3" ht="13.5">
      <c r="A3" s="56"/>
    </row>
    <row r="4" spans="1:7" ht="24.75" customHeight="1">
      <c r="A4" s="91" t="s">
        <v>106</v>
      </c>
      <c r="B4" s="91" t="s">
        <v>359</v>
      </c>
      <c r="C4" s="91" t="s">
        <v>360</v>
      </c>
      <c r="D4" s="64" t="s">
        <v>361</v>
      </c>
      <c r="E4" s="64"/>
      <c r="F4" s="64" t="s">
        <v>362</v>
      </c>
      <c r="G4" s="64"/>
    </row>
    <row r="5" spans="1:7" ht="32.25" customHeight="1">
      <c r="A5" s="92"/>
      <c r="B5" s="92"/>
      <c r="C5" s="92"/>
      <c r="D5" s="64" t="s">
        <v>23</v>
      </c>
      <c r="E5" s="64" t="s">
        <v>360</v>
      </c>
      <c r="F5" s="64" t="s">
        <v>23</v>
      </c>
      <c r="G5" s="64" t="s">
        <v>360</v>
      </c>
    </row>
    <row r="6" spans="1:7" ht="33" customHeight="1">
      <c r="A6" s="93" t="s">
        <v>102</v>
      </c>
      <c r="B6" s="94">
        <f aca="true" t="shared" si="0" ref="B6:G6">SUM(B7:B27)</f>
        <v>2149</v>
      </c>
      <c r="C6" s="95">
        <f t="shared" si="0"/>
        <v>455.66</v>
      </c>
      <c r="D6" s="93">
        <f t="shared" si="0"/>
        <v>60</v>
      </c>
      <c r="E6" s="96">
        <f t="shared" si="0"/>
        <v>20.7</v>
      </c>
      <c r="F6" s="97">
        <f t="shared" si="0"/>
        <v>2089</v>
      </c>
      <c r="G6" s="96">
        <f t="shared" si="0"/>
        <v>434.96</v>
      </c>
    </row>
    <row r="7" spans="1:7" ht="21.75" customHeight="1">
      <c r="A7" s="13" t="s">
        <v>107</v>
      </c>
      <c r="B7" s="98">
        <f>D7+F7</f>
        <v>69</v>
      </c>
      <c r="C7" s="99">
        <f>E7+G7</f>
        <v>15.969999999999999</v>
      </c>
      <c r="D7" s="100">
        <v>4</v>
      </c>
      <c r="E7" s="101">
        <v>0.87</v>
      </c>
      <c r="F7" s="102">
        <v>65</v>
      </c>
      <c r="G7" s="101">
        <v>15.1</v>
      </c>
    </row>
    <row r="8" spans="1:7" ht="21.75" customHeight="1">
      <c r="A8" s="13" t="s">
        <v>108</v>
      </c>
      <c r="B8" s="98">
        <f aca="true" t="shared" si="1" ref="B8:B27">D8+F8</f>
        <v>101</v>
      </c>
      <c r="C8" s="99">
        <f aca="true" t="shared" si="2" ref="C8:C27">E8+G8</f>
        <v>20.62</v>
      </c>
      <c r="D8" s="100">
        <v>5</v>
      </c>
      <c r="E8" s="101">
        <v>1.5</v>
      </c>
      <c r="F8" s="102">
        <v>96</v>
      </c>
      <c r="G8" s="101">
        <v>19.12</v>
      </c>
    </row>
    <row r="9" spans="1:7" ht="21.75" customHeight="1">
      <c r="A9" s="13" t="s">
        <v>109</v>
      </c>
      <c r="B9" s="98">
        <f t="shared" si="1"/>
        <v>81</v>
      </c>
      <c r="C9" s="99">
        <f t="shared" si="2"/>
        <v>17.37</v>
      </c>
      <c r="D9" s="100">
        <v>7</v>
      </c>
      <c r="E9" s="101">
        <v>1.89</v>
      </c>
      <c r="F9" s="102">
        <v>74</v>
      </c>
      <c r="G9" s="101">
        <v>15.48</v>
      </c>
    </row>
    <row r="10" spans="1:7" ht="21.75" customHeight="1">
      <c r="A10" s="13" t="s">
        <v>110</v>
      </c>
      <c r="B10" s="98">
        <f t="shared" si="1"/>
        <v>84</v>
      </c>
      <c r="C10" s="99">
        <f t="shared" si="2"/>
        <v>16.009999999999998</v>
      </c>
      <c r="D10" s="100">
        <v>3</v>
      </c>
      <c r="E10" s="101">
        <v>0.81</v>
      </c>
      <c r="F10" s="102">
        <v>81</v>
      </c>
      <c r="G10" s="101">
        <v>15.2</v>
      </c>
    </row>
    <row r="11" spans="1:7" ht="21.75" customHeight="1">
      <c r="A11" s="13" t="s">
        <v>111</v>
      </c>
      <c r="B11" s="98">
        <f t="shared" si="1"/>
        <v>62</v>
      </c>
      <c r="C11" s="99">
        <f t="shared" si="2"/>
        <v>12.670000000000002</v>
      </c>
      <c r="D11" s="100">
        <v>9</v>
      </c>
      <c r="E11" s="101">
        <v>2.79</v>
      </c>
      <c r="F11" s="102">
        <v>53</v>
      </c>
      <c r="G11" s="101">
        <v>9.88</v>
      </c>
    </row>
    <row r="12" spans="1:7" ht="21.75" customHeight="1">
      <c r="A12" s="13" t="s">
        <v>112</v>
      </c>
      <c r="B12" s="98">
        <f t="shared" si="1"/>
        <v>200</v>
      </c>
      <c r="C12" s="99">
        <f t="shared" si="2"/>
        <v>45.76</v>
      </c>
      <c r="D12" s="100">
        <v>2</v>
      </c>
      <c r="E12" s="101">
        <v>0.54</v>
      </c>
      <c r="F12" s="102">
        <v>198</v>
      </c>
      <c r="G12" s="101">
        <v>45.22</v>
      </c>
    </row>
    <row r="13" spans="1:7" ht="21.75" customHeight="1">
      <c r="A13" s="13" t="s">
        <v>113</v>
      </c>
      <c r="B13" s="98">
        <f t="shared" si="1"/>
        <v>224</v>
      </c>
      <c r="C13" s="99">
        <f t="shared" si="2"/>
        <v>40.75</v>
      </c>
      <c r="D13" s="100">
        <v>5</v>
      </c>
      <c r="E13" s="101">
        <v>1.53</v>
      </c>
      <c r="F13" s="102">
        <v>219</v>
      </c>
      <c r="G13" s="101">
        <v>39.22</v>
      </c>
    </row>
    <row r="14" spans="1:7" ht="21.75" customHeight="1">
      <c r="A14" s="13" t="s">
        <v>114</v>
      </c>
      <c r="B14" s="98">
        <f t="shared" si="1"/>
        <v>172</v>
      </c>
      <c r="C14" s="99">
        <f t="shared" si="2"/>
        <v>35.400000000000006</v>
      </c>
      <c r="D14" s="100">
        <v>2</v>
      </c>
      <c r="E14" s="101">
        <v>1.02</v>
      </c>
      <c r="F14" s="102">
        <v>170</v>
      </c>
      <c r="G14" s="101">
        <v>34.38</v>
      </c>
    </row>
    <row r="15" spans="1:7" ht="21.75" customHeight="1">
      <c r="A15" s="16" t="s">
        <v>115</v>
      </c>
      <c r="B15" s="98">
        <f t="shared" si="1"/>
        <v>97</v>
      </c>
      <c r="C15" s="99">
        <f t="shared" si="2"/>
        <v>18.48</v>
      </c>
      <c r="D15" s="103">
        <v>0</v>
      </c>
      <c r="E15" s="101">
        <v>0</v>
      </c>
      <c r="F15" s="102">
        <v>97</v>
      </c>
      <c r="G15" s="101">
        <v>18.48</v>
      </c>
    </row>
    <row r="16" spans="1:7" ht="21.75" customHeight="1">
      <c r="A16" s="16" t="s">
        <v>116</v>
      </c>
      <c r="B16" s="98">
        <f t="shared" si="1"/>
        <v>93</v>
      </c>
      <c r="C16" s="99">
        <f t="shared" si="2"/>
        <v>20.38</v>
      </c>
      <c r="D16" s="103">
        <v>0</v>
      </c>
      <c r="E16" s="101">
        <v>0</v>
      </c>
      <c r="F16" s="102">
        <v>93</v>
      </c>
      <c r="G16" s="101">
        <v>20.38</v>
      </c>
    </row>
    <row r="17" spans="1:7" ht="21.75" customHeight="1">
      <c r="A17" s="16" t="s">
        <v>117</v>
      </c>
      <c r="B17" s="98">
        <f t="shared" si="1"/>
        <v>174</v>
      </c>
      <c r="C17" s="99">
        <f t="shared" si="2"/>
        <v>34.89</v>
      </c>
      <c r="D17" s="103">
        <v>7</v>
      </c>
      <c r="E17" s="101">
        <v>2.85</v>
      </c>
      <c r="F17" s="102">
        <v>167</v>
      </c>
      <c r="G17" s="101">
        <v>32.04</v>
      </c>
    </row>
    <row r="18" spans="1:7" ht="21.75" customHeight="1">
      <c r="A18" s="16" t="s">
        <v>118</v>
      </c>
      <c r="B18" s="98">
        <f t="shared" si="1"/>
        <v>118</v>
      </c>
      <c r="C18" s="99">
        <f t="shared" si="2"/>
        <v>25.34</v>
      </c>
      <c r="D18" s="103">
        <v>3</v>
      </c>
      <c r="E18" s="101">
        <v>1.56</v>
      </c>
      <c r="F18" s="102">
        <v>115</v>
      </c>
      <c r="G18" s="101">
        <v>23.78</v>
      </c>
    </row>
    <row r="19" spans="1:7" ht="21.75" customHeight="1">
      <c r="A19" s="16" t="s">
        <v>119</v>
      </c>
      <c r="B19" s="98">
        <f t="shared" si="1"/>
        <v>91</v>
      </c>
      <c r="C19" s="99">
        <f t="shared" si="2"/>
        <v>20.220000000000002</v>
      </c>
      <c r="D19" s="103">
        <v>5</v>
      </c>
      <c r="E19" s="101">
        <v>2.1</v>
      </c>
      <c r="F19" s="102">
        <v>86</v>
      </c>
      <c r="G19" s="101">
        <v>18.12</v>
      </c>
    </row>
    <row r="20" spans="1:7" ht="21.75" customHeight="1">
      <c r="A20" s="13" t="s">
        <v>120</v>
      </c>
      <c r="B20" s="98">
        <f t="shared" si="1"/>
        <v>146</v>
      </c>
      <c r="C20" s="99">
        <f t="shared" si="2"/>
        <v>33.660000000000004</v>
      </c>
      <c r="D20" s="100">
        <v>3</v>
      </c>
      <c r="E20" s="104">
        <v>1.38</v>
      </c>
      <c r="F20" s="102">
        <v>143</v>
      </c>
      <c r="G20" s="101">
        <v>32.28</v>
      </c>
    </row>
    <row r="21" spans="1:7" ht="21.75" customHeight="1">
      <c r="A21" s="13" t="s">
        <v>121</v>
      </c>
      <c r="B21" s="98">
        <f t="shared" si="1"/>
        <v>92</v>
      </c>
      <c r="C21" s="99">
        <f t="shared" si="2"/>
        <v>23.3</v>
      </c>
      <c r="D21" s="100">
        <v>1</v>
      </c>
      <c r="E21" s="101">
        <v>0.66</v>
      </c>
      <c r="F21" s="102">
        <v>91</v>
      </c>
      <c r="G21" s="101">
        <v>22.64</v>
      </c>
    </row>
    <row r="22" spans="1:7" ht="21.75" customHeight="1">
      <c r="A22" s="13" t="s">
        <v>122</v>
      </c>
      <c r="B22" s="98">
        <f t="shared" si="1"/>
        <v>35</v>
      </c>
      <c r="C22" s="99">
        <f t="shared" si="2"/>
        <v>7.86</v>
      </c>
      <c r="D22" s="100">
        <v>0</v>
      </c>
      <c r="E22" s="101">
        <v>0</v>
      </c>
      <c r="F22" s="102">
        <v>35</v>
      </c>
      <c r="G22" s="101">
        <v>7.86</v>
      </c>
    </row>
    <row r="23" spans="1:7" ht="21.75" customHeight="1">
      <c r="A23" s="13" t="s">
        <v>123</v>
      </c>
      <c r="B23" s="98">
        <f t="shared" si="1"/>
        <v>87</v>
      </c>
      <c r="C23" s="99">
        <f t="shared" si="2"/>
        <v>19.04</v>
      </c>
      <c r="D23" s="100">
        <v>0</v>
      </c>
      <c r="E23" s="101">
        <v>0.06</v>
      </c>
      <c r="F23" s="102">
        <v>87</v>
      </c>
      <c r="G23" s="101">
        <v>18.98</v>
      </c>
    </row>
    <row r="24" spans="1:7" ht="21.75" customHeight="1">
      <c r="A24" s="13" t="s">
        <v>124</v>
      </c>
      <c r="B24" s="98">
        <f t="shared" si="1"/>
        <v>74</v>
      </c>
      <c r="C24" s="99">
        <f t="shared" si="2"/>
        <v>14.799999999999999</v>
      </c>
      <c r="D24" s="100">
        <v>1</v>
      </c>
      <c r="E24" s="99">
        <v>0.36</v>
      </c>
      <c r="F24" s="105">
        <v>73</v>
      </c>
      <c r="G24" s="99">
        <v>14.44</v>
      </c>
    </row>
    <row r="25" spans="1:7" ht="21.75" customHeight="1">
      <c r="A25" s="13" t="s">
        <v>125</v>
      </c>
      <c r="B25" s="98">
        <f t="shared" si="1"/>
        <v>61</v>
      </c>
      <c r="C25" s="99">
        <f t="shared" si="2"/>
        <v>12.4</v>
      </c>
      <c r="D25" s="100">
        <v>2</v>
      </c>
      <c r="E25" s="99">
        <v>0.42</v>
      </c>
      <c r="F25" s="105">
        <v>59</v>
      </c>
      <c r="G25" s="99">
        <v>11.98</v>
      </c>
    </row>
    <row r="26" spans="1:7" ht="21.75" customHeight="1">
      <c r="A26" s="13" t="s">
        <v>126</v>
      </c>
      <c r="B26" s="98">
        <f t="shared" si="1"/>
        <v>56</v>
      </c>
      <c r="C26" s="99">
        <f t="shared" si="2"/>
        <v>13.4</v>
      </c>
      <c r="D26" s="100">
        <v>0</v>
      </c>
      <c r="E26" s="106">
        <v>0</v>
      </c>
      <c r="F26" s="105">
        <v>56</v>
      </c>
      <c r="G26" s="99">
        <v>13.4</v>
      </c>
    </row>
    <row r="27" spans="1:7" ht="21.75" customHeight="1">
      <c r="A27" s="13" t="s">
        <v>127</v>
      </c>
      <c r="B27" s="98">
        <f t="shared" si="1"/>
        <v>32</v>
      </c>
      <c r="C27" s="99">
        <f t="shared" si="2"/>
        <v>7.340000000000001</v>
      </c>
      <c r="D27" s="100">
        <v>1</v>
      </c>
      <c r="E27" s="99">
        <v>0.36</v>
      </c>
      <c r="F27" s="105">
        <v>31</v>
      </c>
      <c r="G27" s="99">
        <v>6.98</v>
      </c>
    </row>
  </sheetData>
  <sheetProtection/>
  <mergeCells count="6">
    <mergeCell ref="A2:G2"/>
    <mergeCell ref="D4:E4"/>
    <mergeCell ref="F4:G4"/>
    <mergeCell ref="A4:A5"/>
    <mergeCell ref="B4:B5"/>
    <mergeCell ref="C4:C5"/>
  </mergeCells>
  <printOptions/>
  <pageMargins left="0.699305555555556" right="0.699305555555556"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V28"/>
  <sheetViews>
    <sheetView zoomScaleSheetLayoutView="100" workbookViewId="0" topLeftCell="A16">
      <selection activeCell="K10" sqref="K10"/>
    </sheetView>
  </sheetViews>
  <sheetFormatPr defaultColWidth="9.00390625" defaultRowHeight="15"/>
  <cols>
    <col min="1" max="1" width="7.8515625" style="0" customWidth="1"/>
    <col min="2" max="4" width="9.421875" style="0" customWidth="1"/>
    <col min="5" max="7" width="9.421875" style="27" customWidth="1"/>
    <col min="8" max="9" width="9.421875" style="0" customWidth="1"/>
  </cols>
  <sheetData>
    <row r="1" ht="13.5">
      <c r="A1" t="s">
        <v>363</v>
      </c>
    </row>
    <row r="2" spans="1:9" ht="18.75" customHeight="1">
      <c r="A2" s="3" t="s">
        <v>364</v>
      </c>
      <c r="B2" s="3"/>
      <c r="C2" s="3"/>
      <c r="D2" s="3"/>
      <c r="E2" s="3"/>
      <c r="F2" s="3"/>
      <c r="G2" s="3"/>
      <c r="H2" s="3"/>
      <c r="I2" s="3"/>
    </row>
    <row r="3" ht="13.5">
      <c r="A3" s="56"/>
    </row>
    <row r="4" spans="1:9" ht="27.75" customHeight="1">
      <c r="A4" s="64" t="s">
        <v>106</v>
      </c>
      <c r="B4" s="64" t="s">
        <v>359</v>
      </c>
      <c r="C4" s="64"/>
      <c r="D4" s="64"/>
      <c r="E4" s="64" t="s">
        <v>360</v>
      </c>
      <c r="F4" s="64"/>
      <c r="G4" s="64"/>
      <c r="H4" s="64" t="s">
        <v>100</v>
      </c>
      <c r="I4" s="64"/>
    </row>
    <row r="5" spans="1:9" ht="51" customHeight="1">
      <c r="A5" s="64"/>
      <c r="B5" s="64" t="s">
        <v>102</v>
      </c>
      <c r="C5" s="64" t="s">
        <v>365</v>
      </c>
      <c r="D5" s="64" t="s">
        <v>366</v>
      </c>
      <c r="E5" s="64" t="s">
        <v>102</v>
      </c>
      <c r="F5" s="64" t="s">
        <v>365</v>
      </c>
      <c r="G5" s="64" t="s">
        <v>366</v>
      </c>
      <c r="H5" s="64" t="s">
        <v>360</v>
      </c>
      <c r="I5" s="64" t="s">
        <v>101</v>
      </c>
    </row>
    <row r="6" spans="1:22" ht="18" customHeight="1">
      <c r="A6" s="38" t="s">
        <v>102</v>
      </c>
      <c r="B6" s="86">
        <f aca="true" t="shared" si="0" ref="B6:H6">SUM(B7:B27)</f>
        <v>13979</v>
      </c>
      <c r="C6" s="86">
        <f t="shared" si="0"/>
        <v>5787</v>
      </c>
      <c r="D6" s="86">
        <f t="shared" si="0"/>
        <v>8192</v>
      </c>
      <c r="E6" s="84">
        <f t="shared" si="0"/>
        <v>1193.484</v>
      </c>
      <c r="F6" s="84">
        <f t="shared" si="0"/>
        <v>482.923</v>
      </c>
      <c r="G6" s="84">
        <f t="shared" si="0"/>
        <v>710.5610000000001</v>
      </c>
      <c r="H6" s="84">
        <f t="shared" si="0"/>
        <v>1214.1839999999997</v>
      </c>
      <c r="I6" s="84">
        <f>SUM(E6-H6)/H6*100</f>
        <v>-1.7048486885018928</v>
      </c>
      <c r="L6" s="89"/>
      <c r="M6" s="90"/>
      <c r="N6" s="26"/>
      <c r="O6" s="26"/>
      <c r="P6" s="26"/>
      <c r="Q6" s="26"/>
      <c r="R6" s="90"/>
      <c r="S6" s="26"/>
      <c r="T6" s="26"/>
      <c r="U6" s="26"/>
      <c r="V6" s="26"/>
    </row>
    <row r="7" spans="1:22" ht="18" customHeight="1">
      <c r="A7" s="13" t="s">
        <v>107</v>
      </c>
      <c r="B7" s="33">
        <f>C7+D7</f>
        <v>1239</v>
      </c>
      <c r="C7" s="33">
        <v>400</v>
      </c>
      <c r="D7" s="33">
        <v>839</v>
      </c>
      <c r="E7" s="85">
        <f>SUM(F7:G7)</f>
        <v>107.785</v>
      </c>
      <c r="F7" s="87">
        <v>34.867</v>
      </c>
      <c r="G7" s="87">
        <v>72.918</v>
      </c>
      <c r="H7" s="87">
        <v>109.761</v>
      </c>
      <c r="I7" s="87">
        <f>SUM(E7-H7)/H7*100</f>
        <v>-1.8002751432658222</v>
      </c>
      <c r="L7" s="89"/>
      <c r="M7" s="90"/>
      <c r="N7" s="26"/>
      <c r="O7" s="26"/>
      <c r="P7" s="26"/>
      <c r="Q7" s="26"/>
      <c r="R7" s="90"/>
      <c r="S7" s="26"/>
      <c r="T7" s="26"/>
      <c r="U7" s="26"/>
      <c r="V7" s="26"/>
    </row>
    <row r="8" spans="1:22" ht="18" customHeight="1">
      <c r="A8" s="13" t="s">
        <v>108</v>
      </c>
      <c r="B8" s="33">
        <f aca="true" t="shared" si="1" ref="B8:B27">C8+D8</f>
        <v>803</v>
      </c>
      <c r="C8" s="33">
        <v>258</v>
      </c>
      <c r="D8" s="33">
        <v>545</v>
      </c>
      <c r="E8" s="85">
        <f aca="true" t="shared" si="2" ref="E8:E27">SUM(F8:G8)</f>
        <v>68.451</v>
      </c>
      <c r="F8" s="87">
        <v>21.532</v>
      </c>
      <c r="G8" s="87">
        <v>46.919</v>
      </c>
      <c r="H8" s="87">
        <v>68.8</v>
      </c>
      <c r="I8" s="87">
        <f aca="true" t="shared" si="3" ref="I8:I27">SUM(E8-H8)/H8*100</f>
        <v>-0.5072674418604706</v>
      </c>
      <c r="L8" s="89"/>
      <c r="M8" s="90"/>
      <c r="N8" s="26"/>
      <c r="O8" s="26"/>
      <c r="P8" s="26"/>
      <c r="Q8" s="26"/>
      <c r="R8" s="90"/>
      <c r="S8" s="26"/>
      <c r="T8" s="26"/>
      <c r="U8" s="26"/>
      <c r="V8" s="26"/>
    </row>
    <row r="9" spans="1:22" ht="18" customHeight="1">
      <c r="A9" s="13" t="s">
        <v>109</v>
      </c>
      <c r="B9" s="33">
        <f t="shared" si="1"/>
        <v>609</v>
      </c>
      <c r="C9" s="33">
        <v>237</v>
      </c>
      <c r="D9" s="33">
        <v>372</v>
      </c>
      <c r="E9" s="85">
        <f t="shared" si="2"/>
        <v>52.557</v>
      </c>
      <c r="F9" s="87">
        <v>20.363</v>
      </c>
      <c r="G9" s="87">
        <v>32.194</v>
      </c>
      <c r="H9" s="87">
        <v>55.473</v>
      </c>
      <c r="I9" s="87">
        <f t="shared" si="3"/>
        <v>-5.2566113244280945</v>
      </c>
      <c r="L9" s="89"/>
      <c r="M9" s="90"/>
      <c r="N9" s="26"/>
      <c r="O9" s="26"/>
      <c r="P9" s="26"/>
      <c r="Q9" s="26"/>
      <c r="R9" s="90"/>
      <c r="S9" s="26"/>
      <c r="T9" s="26"/>
      <c r="U9" s="26"/>
      <c r="V9" s="26"/>
    </row>
    <row r="10" spans="1:22" ht="18" customHeight="1">
      <c r="A10" s="13" t="s">
        <v>110</v>
      </c>
      <c r="B10" s="33">
        <f t="shared" si="1"/>
        <v>404</v>
      </c>
      <c r="C10" s="33">
        <v>175</v>
      </c>
      <c r="D10" s="33">
        <v>229</v>
      </c>
      <c r="E10" s="85">
        <f t="shared" si="2"/>
        <v>33.826</v>
      </c>
      <c r="F10" s="87">
        <v>14.14</v>
      </c>
      <c r="G10" s="87">
        <v>19.686</v>
      </c>
      <c r="H10" s="87">
        <v>32.905</v>
      </c>
      <c r="I10" s="87">
        <f t="shared" si="3"/>
        <v>2.7989667223826147</v>
      </c>
      <c r="L10" s="89"/>
      <c r="M10" s="90"/>
      <c r="N10" s="26"/>
      <c r="O10" s="26"/>
      <c r="P10" s="26"/>
      <c r="Q10" s="26"/>
      <c r="R10" s="90"/>
      <c r="S10" s="26"/>
      <c r="T10" s="26"/>
      <c r="U10" s="26"/>
      <c r="V10" s="26"/>
    </row>
    <row r="11" spans="1:22" ht="18" customHeight="1">
      <c r="A11" s="13" t="s">
        <v>111</v>
      </c>
      <c r="B11" s="33">
        <f t="shared" si="1"/>
        <v>565</v>
      </c>
      <c r="C11" s="33">
        <v>187</v>
      </c>
      <c r="D11" s="33">
        <v>378</v>
      </c>
      <c r="E11" s="85">
        <f t="shared" si="2"/>
        <v>49.304</v>
      </c>
      <c r="F11" s="87">
        <v>16.268</v>
      </c>
      <c r="G11" s="87">
        <v>33.036</v>
      </c>
      <c r="H11" s="87">
        <v>50.7</v>
      </c>
      <c r="I11" s="87">
        <f t="shared" si="3"/>
        <v>-2.7534516765286012</v>
      </c>
      <c r="L11" s="89"/>
      <c r="M11" s="90"/>
      <c r="N11" s="26"/>
      <c r="O11" s="26"/>
      <c r="P11" s="26"/>
      <c r="Q11" s="26"/>
      <c r="R11" s="90"/>
      <c r="S11" s="26"/>
      <c r="T11" s="26"/>
      <c r="U11" s="26"/>
      <c r="V11" s="26"/>
    </row>
    <row r="12" spans="1:22" ht="18" customHeight="1">
      <c r="A12" s="13" t="s">
        <v>112</v>
      </c>
      <c r="B12" s="33">
        <f t="shared" si="1"/>
        <v>924</v>
      </c>
      <c r="C12" s="33">
        <v>399</v>
      </c>
      <c r="D12" s="33">
        <v>525</v>
      </c>
      <c r="E12" s="85">
        <f t="shared" si="2"/>
        <v>80.142</v>
      </c>
      <c r="F12" s="87">
        <v>33.838</v>
      </c>
      <c r="G12" s="87">
        <v>46.304</v>
      </c>
      <c r="H12" s="87">
        <v>82.641</v>
      </c>
      <c r="I12" s="87">
        <f t="shared" si="3"/>
        <v>-3.0239227502087456</v>
      </c>
      <c r="L12" s="89"/>
      <c r="M12" s="90"/>
      <c r="N12" s="26"/>
      <c r="O12" s="26"/>
      <c r="P12" s="26"/>
      <c r="Q12" s="26"/>
      <c r="R12" s="90"/>
      <c r="S12" s="26"/>
      <c r="T12" s="26"/>
      <c r="U12" s="26"/>
      <c r="V12" s="26"/>
    </row>
    <row r="13" spans="1:22" ht="18" customHeight="1">
      <c r="A13" s="13" t="s">
        <v>113</v>
      </c>
      <c r="B13" s="33">
        <f t="shared" si="1"/>
        <v>1259</v>
      </c>
      <c r="C13" s="33">
        <v>569</v>
      </c>
      <c r="D13" s="33">
        <v>690</v>
      </c>
      <c r="E13" s="85">
        <f t="shared" si="2"/>
        <v>108.101</v>
      </c>
      <c r="F13" s="87">
        <v>47.747</v>
      </c>
      <c r="G13" s="87">
        <v>60.354</v>
      </c>
      <c r="H13" s="87">
        <v>109.588</v>
      </c>
      <c r="I13" s="87">
        <f t="shared" si="3"/>
        <v>-1.3569003905537056</v>
      </c>
      <c r="L13" s="89"/>
      <c r="M13" s="90"/>
      <c r="N13" s="26"/>
      <c r="O13" s="26"/>
      <c r="P13" s="26"/>
      <c r="Q13" s="26"/>
      <c r="R13" s="90"/>
      <c r="S13" s="26"/>
      <c r="T13" s="26"/>
      <c r="U13" s="26"/>
      <c r="V13" s="26"/>
    </row>
    <row r="14" spans="1:22" ht="18" customHeight="1">
      <c r="A14" s="13" t="s">
        <v>114</v>
      </c>
      <c r="B14" s="33">
        <f t="shared" si="1"/>
        <v>1088</v>
      </c>
      <c r="C14" s="33">
        <v>534</v>
      </c>
      <c r="D14" s="33">
        <v>554</v>
      </c>
      <c r="E14" s="85">
        <f t="shared" si="2"/>
        <v>93.95</v>
      </c>
      <c r="F14" s="87">
        <v>45.451</v>
      </c>
      <c r="G14" s="87">
        <v>48.499</v>
      </c>
      <c r="H14" s="87">
        <v>95.239</v>
      </c>
      <c r="I14" s="87">
        <f t="shared" si="3"/>
        <v>-1.3534371423471492</v>
      </c>
      <c r="L14" s="89"/>
      <c r="M14" s="90"/>
      <c r="N14" s="26"/>
      <c r="O14" s="26"/>
      <c r="P14" s="26"/>
      <c r="Q14" s="26"/>
      <c r="R14" s="90"/>
      <c r="S14" s="26"/>
      <c r="T14" s="26"/>
      <c r="U14" s="26"/>
      <c r="V14" s="26"/>
    </row>
    <row r="15" spans="1:22" ht="18" customHeight="1">
      <c r="A15" s="16" t="s">
        <v>115</v>
      </c>
      <c r="B15" s="33">
        <f t="shared" si="1"/>
        <v>651</v>
      </c>
      <c r="C15" s="33">
        <v>298</v>
      </c>
      <c r="D15" s="33">
        <v>353</v>
      </c>
      <c r="E15" s="85">
        <f t="shared" si="2"/>
        <v>54.726</v>
      </c>
      <c r="F15" s="87">
        <v>24.22</v>
      </c>
      <c r="G15" s="87">
        <v>30.506</v>
      </c>
      <c r="H15" s="87">
        <v>56.63</v>
      </c>
      <c r="I15" s="87">
        <f t="shared" si="3"/>
        <v>-3.3621755253399317</v>
      </c>
      <c r="L15" s="89"/>
      <c r="M15" s="90"/>
      <c r="N15" s="26"/>
      <c r="O15" s="26"/>
      <c r="P15" s="26"/>
      <c r="Q15" s="26"/>
      <c r="R15" s="90"/>
      <c r="S15" s="26"/>
      <c r="T15" s="26"/>
      <c r="U15" s="26"/>
      <c r="V15" s="26"/>
    </row>
    <row r="16" spans="1:22" ht="18" customHeight="1">
      <c r="A16" s="16" t="s">
        <v>116</v>
      </c>
      <c r="B16" s="33">
        <f t="shared" si="1"/>
        <v>649</v>
      </c>
      <c r="C16" s="33">
        <v>294</v>
      </c>
      <c r="D16" s="33">
        <v>355</v>
      </c>
      <c r="E16" s="85">
        <f t="shared" si="2"/>
        <v>54.539</v>
      </c>
      <c r="F16" s="87">
        <v>24.5</v>
      </c>
      <c r="G16" s="87">
        <v>30.039</v>
      </c>
      <c r="H16" s="87">
        <v>56.439</v>
      </c>
      <c r="I16" s="87">
        <f t="shared" si="3"/>
        <v>-3.366466450504082</v>
      </c>
      <c r="L16" s="89"/>
      <c r="M16" s="90"/>
      <c r="N16" s="26"/>
      <c r="O16" s="26"/>
      <c r="P16" s="26"/>
      <c r="Q16" s="26"/>
      <c r="R16" s="90"/>
      <c r="S16" s="26"/>
      <c r="T16" s="26"/>
      <c r="U16" s="26"/>
      <c r="V16" s="26"/>
    </row>
    <row r="17" spans="1:22" ht="18" customHeight="1">
      <c r="A17" s="16" t="s">
        <v>117</v>
      </c>
      <c r="B17" s="33">
        <f t="shared" si="1"/>
        <v>1140</v>
      </c>
      <c r="C17" s="33">
        <v>459</v>
      </c>
      <c r="D17" s="33">
        <v>681</v>
      </c>
      <c r="E17" s="85">
        <f t="shared" si="2"/>
        <v>95.303</v>
      </c>
      <c r="F17" s="87">
        <v>36.743</v>
      </c>
      <c r="G17" s="87">
        <v>58.56</v>
      </c>
      <c r="H17" s="87">
        <v>95.342</v>
      </c>
      <c r="I17" s="87">
        <f t="shared" si="3"/>
        <v>-0.040905372238888925</v>
      </c>
      <c r="L17" s="89"/>
      <c r="M17" s="90"/>
      <c r="N17" s="26"/>
      <c r="O17" s="26"/>
      <c r="P17" s="26"/>
      <c r="Q17" s="26"/>
      <c r="R17" s="90"/>
      <c r="S17" s="26"/>
      <c r="T17" s="26"/>
      <c r="U17" s="26"/>
      <c r="V17" s="26"/>
    </row>
    <row r="18" spans="1:22" ht="18" customHeight="1">
      <c r="A18" s="16" t="s">
        <v>118</v>
      </c>
      <c r="B18" s="33">
        <f t="shared" si="1"/>
        <v>746</v>
      </c>
      <c r="C18" s="33">
        <v>292</v>
      </c>
      <c r="D18" s="33">
        <v>454</v>
      </c>
      <c r="E18" s="85">
        <f t="shared" si="2"/>
        <v>63.97</v>
      </c>
      <c r="F18" s="87">
        <v>24.171</v>
      </c>
      <c r="G18" s="87">
        <v>39.799</v>
      </c>
      <c r="H18" s="87">
        <v>66.71</v>
      </c>
      <c r="I18" s="87">
        <f t="shared" si="3"/>
        <v>-4.107330235347017</v>
      </c>
      <c r="L18" s="89"/>
      <c r="M18" s="90"/>
      <c r="N18" s="26"/>
      <c r="O18" s="26"/>
      <c r="P18" s="26"/>
      <c r="Q18" s="26"/>
      <c r="R18" s="90"/>
      <c r="S18" s="26"/>
      <c r="T18" s="26"/>
      <c r="U18" s="26"/>
      <c r="V18" s="26"/>
    </row>
    <row r="19" spans="1:22" ht="18" customHeight="1">
      <c r="A19" s="16" t="s">
        <v>119</v>
      </c>
      <c r="B19" s="33">
        <f t="shared" si="1"/>
        <v>517</v>
      </c>
      <c r="C19" s="33">
        <v>206</v>
      </c>
      <c r="D19" s="33">
        <v>311</v>
      </c>
      <c r="E19" s="85">
        <f t="shared" si="2"/>
        <v>44.363</v>
      </c>
      <c r="F19" s="87">
        <v>17.367</v>
      </c>
      <c r="G19" s="87">
        <v>26.996</v>
      </c>
      <c r="H19" s="87">
        <v>44.309</v>
      </c>
      <c r="I19" s="87">
        <f t="shared" si="3"/>
        <v>0.12187140310095476</v>
      </c>
      <c r="L19" s="89"/>
      <c r="M19" s="90"/>
      <c r="N19" s="26"/>
      <c r="O19" s="26"/>
      <c r="P19" s="26"/>
      <c r="Q19" s="26"/>
      <c r="R19" s="90"/>
      <c r="S19" s="26"/>
      <c r="T19" s="26"/>
      <c r="U19" s="26"/>
      <c r="V19" s="26"/>
    </row>
    <row r="20" spans="1:22" ht="18" customHeight="1">
      <c r="A20" s="13" t="s">
        <v>120</v>
      </c>
      <c r="B20" s="33">
        <f t="shared" si="1"/>
        <v>695</v>
      </c>
      <c r="C20" s="33">
        <v>288</v>
      </c>
      <c r="D20" s="33">
        <v>407</v>
      </c>
      <c r="E20" s="85">
        <f t="shared" si="2"/>
        <v>58.446</v>
      </c>
      <c r="F20" s="87">
        <v>23.023</v>
      </c>
      <c r="G20" s="87">
        <v>35.423</v>
      </c>
      <c r="H20" s="87">
        <v>57.533</v>
      </c>
      <c r="I20" s="87">
        <f t="shared" si="3"/>
        <v>1.5869153355465502</v>
      </c>
      <c r="L20" s="89"/>
      <c r="M20" s="90"/>
      <c r="N20" s="26"/>
      <c r="O20" s="26"/>
      <c r="P20" s="26"/>
      <c r="Q20" s="26"/>
      <c r="R20" s="90"/>
      <c r="S20" s="26"/>
      <c r="T20" s="26"/>
      <c r="U20" s="26"/>
      <c r="V20" s="26"/>
    </row>
    <row r="21" spans="1:22" ht="18" customHeight="1">
      <c r="A21" s="13" t="s">
        <v>121</v>
      </c>
      <c r="B21" s="33">
        <f t="shared" si="1"/>
        <v>479</v>
      </c>
      <c r="C21" s="33">
        <v>208</v>
      </c>
      <c r="D21" s="33">
        <v>271</v>
      </c>
      <c r="E21" s="85">
        <f t="shared" si="2"/>
        <v>41.539</v>
      </c>
      <c r="F21" s="87">
        <v>18.06</v>
      </c>
      <c r="G21" s="87">
        <v>23.479</v>
      </c>
      <c r="H21" s="87">
        <v>44.452</v>
      </c>
      <c r="I21" s="87">
        <f t="shared" si="3"/>
        <v>-6.5531359668856215</v>
      </c>
      <c r="L21" s="89"/>
      <c r="M21" s="90"/>
      <c r="N21" s="26"/>
      <c r="O21" s="26"/>
      <c r="P21" s="26"/>
      <c r="Q21" s="26"/>
      <c r="R21" s="90"/>
      <c r="S21" s="26"/>
      <c r="T21" s="26"/>
      <c r="U21" s="26"/>
      <c r="V21" s="26"/>
    </row>
    <row r="22" spans="1:22" ht="18" customHeight="1">
      <c r="A22" s="13" t="s">
        <v>122</v>
      </c>
      <c r="B22" s="33">
        <f t="shared" si="1"/>
        <v>153</v>
      </c>
      <c r="C22" s="33">
        <v>79</v>
      </c>
      <c r="D22" s="33">
        <v>74</v>
      </c>
      <c r="E22" s="85">
        <f t="shared" si="2"/>
        <v>12.674</v>
      </c>
      <c r="F22" s="87">
        <v>6.44</v>
      </c>
      <c r="G22" s="87">
        <v>6.234</v>
      </c>
      <c r="H22" s="87">
        <v>12.85</v>
      </c>
      <c r="I22" s="87">
        <f t="shared" si="3"/>
        <v>-1.3696498054474722</v>
      </c>
      <c r="L22" s="89"/>
      <c r="M22" s="90"/>
      <c r="N22" s="26"/>
      <c r="O22" s="26"/>
      <c r="P22" s="26"/>
      <c r="Q22" s="26"/>
      <c r="R22" s="90"/>
      <c r="S22" s="26"/>
      <c r="T22" s="26"/>
      <c r="U22" s="26"/>
      <c r="V22" s="26"/>
    </row>
    <row r="23" spans="1:22" ht="18" customHeight="1">
      <c r="A23" s="13" t="s">
        <v>123</v>
      </c>
      <c r="B23" s="33">
        <f t="shared" si="1"/>
        <v>583</v>
      </c>
      <c r="C23" s="33">
        <v>264</v>
      </c>
      <c r="D23" s="33">
        <v>319</v>
      </c>
      <c r="E23" s="85">
        <f t="shared" si="2"/>
        <v>48.626000000000005</v>
      </c>
      <c r="F23" s="87">
        <v>21.742</v>
      </c>
      <c r="G23" s="87">
        <v>26.884</v>
      </c>
      <c r="H23" s="87">
        <v>48.36</v>
      </c>
      <c r="I23" s="87">
        <f t="shared" si="3"/>
        <v>0.5500413564929805</v>
      </c>
      <c r="L23" s="89"/>
      <c r="M23" s="90"/>
      <c r="N23" s="26"/>
      <c r="O23" s="26"/>
      <c r="P23" s="26"/>
      <c r="Q23" s="26"/>
      <c r="R23" s="90"/>
      <c r="S23" s="26"/>
      <c r="T23" s="26"/>
      <c r="U23" s="26"/>
      <c r="V23" s="26"/>
    </row>
    <row r="24" spans="1:22" ht="18" customHeight="1">
      <c r="A24" s="13" t="s">
        <v>124</v>
      </c>
      <c r="B24" s="33">
        <f t="shared" si="1"/>
        <v>522</v>
      </c>
      <c r="C24" s="33">
        <v>229</v>
      </c>
      <c r="D24" s="33">
        <v>293</v>
      </c>
      <c r="E24" s="85">
        <f t="shared" si="2"/>
        <v>44.569</v>
      </c>
      <c r="F24" s="87">
        <v>18.76</v>
      </c>
      <c r="G24" s="87">
        <v>25.809</v>
      </c>
      <c r="H24" s="87">
        <v>44.803</v>
      </c>
      <c r="I24" s="87">
        <f t="shared" si="3"/>
        <v>-0.5222864540320842</v>
      </c>
      <c r="L24" s="89"/>
      <c r="M24" s="90"/>
      <c r="N24" s="26"/>
      <c r="O24" s="26"/>
      <c r="P24" s="26"/>
      <c r="Q24" s="26"/>
      <c r="R24" s="90"/>
      <c r="S24" s="26"/>
      <c r="T24" s="26"/>
      <c r="U24" s="26"/>
      <c r="V24" s="26"/>
    </row>
    <row r="25" spans="1:22" ht="18" customHeight="1">
      <c r="A25" s="13" t="s">
        <v>125</v>
      </c>
      <c r="B25" s="33">
        <f t="shared" si="1"/>
        <v>423</v>
      </c>
      <c r="C25" s="33">
        <v>200</v>
      </c>
      <c r="D25" s="33">
        <v>223</v>
      </c>
      <c r="E25" s="85">
        <f t="shared" si="2"/>
        <v>35.07</v>
      </c>
      <c r="F25" s="87">
        <v>16.086</v>
      </c>
      <c r="G25" s="87">
        <v>18.984</v>
      </c>
      <c r="H25" s="87">
        <v>35.687</v>
      </c>
      <c r="I25" s="87">
        <f t="shared" si="3"/>
        <v>-1.7289208955642037</v>
      </c>
      <c r="L25" s="89"/>
      <c r="M25" s="90"/>
      <c r="N25" s="26"/>
      <c r="O25" s="26"/>
      <c r="P25" s="26"/>
      <c r="Q25" s="26"/>
      <c r="R25" s="90"/>
      <c r="S25" s="26"/>
      <c r="T25" s="26"/>
      <c r="U25" s="26"/>
      <c r="V25" s="26"/>
    </row>
    <row r="26" spans="1:22" ht="18" customHeight="1">
      <c r="A26" s="13" t="s">
        <v>126</v>
      </c>
      <c r="B26" s="33">
        <f t="shared" si="1"/>
        <v>277</v>
      </c>
      <c r="C26" s="33">
        <v>110</v>
      </c>
      <c r="D26" s="33">
        <v>167</v>
      </c>
      <c r="E26" s="85">
        <f t="shared" si="2"/>
        <v>23.947</v>
      </c>
      <c r="F26" s="87">
        <v>9.282</v>
      </c>
      <c r="G26" s="87">
        <v>14.665</v>
      </c>
      <c r="H26" s="87">
        <v>23.498</v>
      </c>
      <c r="I26" s="87">
        <f t="shared" si="3"/>
        <v>1.91080091922716</v>
      </c>
      <c r="L26" s="89"/>
      <c r="M26" s="90"/>
      <c r="N26" s="26"/>
      <c r="O26" s="26"/>
      <c r="P26" s="26"/>
      <c r="Q26" s="26"/>
      <c r="R26" s="90"/>
      <c r="S26" s="26"/>
      <c r="T26" s="26"/>
      <c r="U26" s="26"/>
      <c r="V26" s="26"/>
    </row>
    <row r="27" spans="1:22" ht="18" customHeight="1">
      <c r="A27" s="13" t="s">
        <v>127</v>
      </c>
      <c r="B27" s="33">
        <f t="shared" si="1"/>
        <v>253</v>
      </c>
      <c r="C27" s="33">
        <v>101</v>
      </c>
      <c r="D27" s="33">
        <v>152</v>
      </c>
      <c r="E27" s="85">
        <f t="shared" si="2"/>
        <v>21.596</v>
      </c>
      <c r="F27" s="87">
        <v>8.323</v>
      </c>
      <c r="G27" s="87">
        <v>13.273</v>
      </c>
      <c r="H27" s="87">
        <v>22.464</v>
      </c>
      <c r="I27" s="87">
        <f t="shared" si="3"/>
        <v>-3.8639601139601076</v>
      </c>
      <c r="L27" s="26"/>
      <c r="M27" s="26"/>
      <c r="N27" s="26"/>
      <c r="O27" s="26"/>
      <c r="P27" s="26"/>
      <c r="Q27" s="26"/>
      <c r="R27" s="26"/>
      <c r="S27" s="26"/>
      <c r="T27" s="26"/>
      <c r="U27" s="26"/>
      <c r="V27" s="26"/>
    </row>
    <row r="28" spans="1:9" ht="87" customHeight="1">
      <c r="A28" s="77" t="s">
        <v>367</v>
      </c>
      <c r="B28" s="88"/>
      <c r="C28" s="88"/>
      <c r="D28" s="88"/>
      <c r="E28" s="88"/>
      <c r="F28" s="88"/>
      <c r="G28" s="88"/>
      <c r="H28" s="88"/>
      <c r="I28" s="88"/>
    </row>
  </sheetData>
  <sheetProtection/>
  <mergeCells count="6">
    <mergeCell ref="A2:I2"/>
    <mergeCell ref="B4:D4"/>
    <mergeCell ref="E4:G4"/>
    <mergeCell ref="H4:I4"/>
    <mergeCell ref="A28:I28"/>
    <mergeCell ref="A4:A5"/>
  </mergeCells>
  <printOptions/>
  <pageMargins left="0.699305555555556" right="0.699305555555556"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29"/>
  <sheetViews>
    <sheetView zoomScaleSheetLayoutView="100" workbookViewId="0" topLeftCell="A1">
      <selection activeCell="M12" sqref="M12"/>
    </sheetView>
  </sheetViews>
  <sheetFormatPr defaultColWidth="9.00390625" defaultRowHeight="15"/>
  <cols>
    <col min="1" max="1" width="13.140625" style="0" customWidth="1"/>
    <col min="2" max="4" width="8.421875" style="0" customWidth="1"/>
    <col min="5" max="8" width="8.421875" style="62" customWidth="1"/>
    <col min="9" max="9" width="8.421875" style="0" customWidth="1"/>
  </cols>
  <sheetData>
    <row r="1" ht="13.5">
      <c r="A1" t="s">
        <v>368</v>
      </c>
    </row>
    <row r="2" spans="1:9" ht="18.75">
      <c r="A2" s="3" t="s">
        <v>369</v>
      </c>
      <c r="B2" s="3"/>
      <c r="C2" s="3"/>
      <c r="D2" s="3"/>
      <c r="E2" s="3"/>
      <c r="F2" s="3"/>
      <c r="G2" s="3"/>
      <c r="H2" s="3"/>
      <c r="I2" s="3"/>
    </row>
    <row r="3" spans="1:9" ht="13.5">
      <c r="A3" s="27"/>
      <c r="B3" s="27"/>
      <c r="C3" s="27"/>
      <c r="D3" s="27"/>
      <c r="E3" s="63"/>
      <c r="F3" s="63"/>
      <c r="G3" s="63"/>
      <c r="H3" s="63"/>
      <c r="I3" s="27"/>
    </row>
    <row r="4" spans="1:9" ht="22.5" customHeight="1">
      <c r="A4" s="64" t="s">
        <v>106</v>
      </c>
      <c r="B4" s="65" t="s">
        <v>370</v>
      </c>
      <c r="C4" s="65"/>
      <c r="D4" s="65"/>
      <c r="E4" s="66" t="s">
        <v>371</v>
      </c>
      <c r="F4" s="66"/>
      <c r="G4" s="66"/>
      <c r="H4" s="65" t="s">
        <v>100</v>
      </c>
      <c r="I4" s="65"/>
    </row>
    <row r="5" spans="1:9" ht="42" customHeight="1">
      <c r="A5" s="64"/>
      <c r="B5" s="65" t="s">
        <v>102</v>
      </c>
      <c r="C5" s="65" t="s">
        <v>372</v>
      </c>
      <c r="D5" s="65" t="s">
        <v>373</v>
      </c>
      <c r="E5" s="66" t="s">
        <v>102</v>
      </c>
      <c r="F5" s="67" t="s">
        <v>372</v>
      </c>
      <c r="G5" s="67" t="s">
        <v>373</v>
      </c>
      <c r="H5" s="66" t="s">
        <v>360</v>
      </c>
      <c r="I5" s="65" t="s">
        <v>101</v>
      </c>
    </row>
    <row r="6" spans="1:9" ht="23.25" customHeight="1">
      <c r="A6" s="38" t="s">
        <v>102</v>
      </c>
      <c r="B6" s="38">
        <f aca="true" t="shared" si="0" ref="B6:H6">SUM(B7:B27)</f>
        <v>98</v>
      </c>
      <c r="C6" s="38">
        <f t="shared" si="0"/>
        <v>3</v>
      </c>
      <c r="D6" s="38">
        <f t="shared" si="0"/>
        <v>95</v>
      </c>
      <c r="E6" s="68">
        <f t="shared" si="0"/>
        <v>133.89159999999998</v>
      </c>
      <c r="F6" s="68">
        <f t="shared" si="0"/>
        <v>5.8188</v>
      </c>
      <c r="G6" s="68">
        <f t="shared" si="0"/>
        <v>128.0728</v>
      </c>
      <c r="H6" s="68">
        <f t="shared" si="0"/>
        <v>122.704</v>
      </c>
      <c r="I6" s="84">
        <f>SUM(E6-H6)/H6*100</f>
        <v>9.11755118007562</v>
      </c>
    </row>
    <row r="7" spans="1:9" ht="23.25" customHeight="1">
      <c r="A7" s="13" t="s">
        <v>107</v>
      </c>
      <c r="B7" s="40">
        <f>SUM(C7:D7)</f>
        <v>8</v>
      </c>
      <c r="C7" s="69"/>
      <c r="D7" s="70">
        <v>8</v>
      </c>
      <c r="E7" s="71">
        <f>SUM(F7:G7)</f>
        <v>11.1228</v>
      </c>
      <c r="F7" s="72"/>
      <c r="G7" s="72">
        <v>11.1228</v>
      </c>
      <c r="H7" s="78">
        <v>9.15</v>
      </c>
      <c r="I7" s="85">
        <f aca="true" t="shared" si="1" ref="I7:I27">SUM(E7-H7)/H7*100</f>
        <v>21.560655737704913</v>
      </c>
    </row>
    <row r="8" spans="1:9" ht="23.25" customHeight="1">
      <c r="A8" s="13" t="s">
        <v>108</v>
      </c>
      <c r="B8" s="40">
        <f aca="true" t="shared" si="2" ref="B8:B27">SUM(C8:D8)</f>
        <v>6</v>
      </c>
      <c r="C8" s="79">
        <v>3</v>
      </c>
      <c r="D8" s="79">
        <v>3</v>
      </c>
      <c r="E8" s="71">
        <f aca="true" t="shared" si="3" ref="E8:E27">SUM(F8:G8)</f>
        <v>8.1332</v>
      </c>
      <c r="F8" s="73">
        <v>5.8188</v>
      </c>
      <c r="G8" s="72">
        <v>2.3144</v>
      </c>
      <c r="H8" s="78">
        <v>14.12</v>
      </c>
      <c r="I8" s="81">
        <f t="shared" si="1"/>
        <v>-42.399433427762034</v>
      </c>
    </row>
    <row r="9" spans="1:9" ht="23.25" customHeight="1">
      <c r="A9" s="13" t="s">
        <v>109</v>
      </c>
      <c r="B9" s="40">
        <f t="shared" si="2"/>
        <v>5</v>
      </c>
      <c r="C9" s="69"/>
      <c r="D9" s="79">
        <v>5</v>
      </c>
      <c r="E9" s="71">
        <f t="shared" si="3"/>
        <v>7.328</v>
      </c>
      <c r="F9" s="80"/>
      <c r="G9" s="72">
        <v>7.328</v>
      </c>
      <c r="H9" s="78">
        <v>8.324</v>
      </c>
      <c r="I9" s="85">
        <f t="shared" si="1"/>
        <v>-11.965401249399322</v>
      </c>
    </row>
    <row r="10" spans="1:9" ht="23.25" customHeight="1">
      <c r="A10" s="13" t="s">
        <v>110</v>
      </c>
      <c r="B10" s="40">
        <f t="shared" si="2"/>
        <v>2</v>
      </c>
      <c r="C10" s="69"/>
      <c r="D10" s="79">
        <v>2</v>
      </c>
      <c r="E10" s="71">
        <f t="shared" si="3"/>
        <v>2.9312</v>
      </c>
      <c r="F10" s="73"/>
      <c r="G10" s="72">
        <v>2.9312</v>
      </c>
      <c r="H10" s="78">
        <v>2.8192</v>
      </c>
      <c r="I10" s="85">
        <f t="shared" si="1"/>
        <v>3.972758229284907</v>
      </c>
    </row>
    <row r="11" spans="1:9" ht="23.25" customHeight="1">
      <c r="A11" s="13" t="s">
        <v>111</v>
      </c>
      <c r="B11" s="40">
        <f t="shared" si="2"/>
        <v>3</v>
      </c>
      <c r="C11" s="69"/>
      <c r="D11" s="79">
        <v>3</v>
      </c>
      <c r="E11" s="71">
        <f t="shared" si="3"/>
        <v>4.156</v>
      </c>
      <c r="F11" s="73"/>
      <c r="G11" s="72">
        <v>4.156</v>
      </c>
      <c r="H11" s="78">
        <v>0</v>
      </c>
      <c r="I11" s="85" t="e">
        <f t="shared" si="1"/>
        <v>#DIV/0!</v>
      </c>
    </row>
    <row r="12" spans="1:9" ht="23.25" customHeight="1">
      <c r="A12" s="13" t="s">
        <v>112</v>
      </c>
      <c r="B12" s="40">
        <f t="shared" si="2"/>
        <v>7</v>
      </c>
      <c r="C12" s="69"/>
      <c r="D12" s="79">
        <v>7</v>
      </c>
      <c r="E12" s="71">
        <f t="shared" si="3"/>
        <v>9.7776</v>
      </c>
      <c r="F12" s="73"/>
      <c r="G12" s="72">
        <v>9.7776</v>
      </c>
      <c r="H12" s="78">
        <v>9.368</v>
      </c>
      <c r="I12" s="85">
        <f t="shared" si="1"/>
        <v>4.372331340734408</v>
      </c>
    </row>
    <row r="13" spans="1:9" ht="23.25" customHeight="1">
      <c r="A13" s="13" t="s">
        <v>113</v>
      </c>
      <c r="B13" s="40">
        <f t="shared" si="2"/>
        <v>8</v>
      </c>
      <c r="C13" s="69"/>
      <c r="D13" s="79">
        <v>8</v>
      </c>
      <c r="E13" s="71">
        <f t="shared" si="3"/>
        <v>10.4004</v>
      </c>
      <c r="F13" s="73"/>
      <c r="G13" s="72">
        <v>10.4004</v>
      </c>
      <c r="H13" s="78">
        <v>10.91</v>
      </c>
      <c r="I13" s="85">
        <f t="shared" si="1"/>
        <v>-4.670944087992674</v>
      </c>
    </row>
    <row r="14" spans="1:9" ht="23.25" customHeight="1">
      <c r="A14" s="13" t="s">
        <v>114</v>
      </c>
      <c r="B14" s="40">
        <f t="shared" si="2"/>
        <v>7</v>
      </c>
      <c r="C14" s="69"/>
      <c r="D14" s="79">
        <v>7</v>
      </c>
      <c r="E14" s="71">
        <f t="shared" si="3"/>
        <v>10.2592</v>
      </c>
      <c r="F14" s="73"/>
      <c r="G14" s="72">
        <v>10.2592</v>
      </c>
      <c r="H14" s="78">
        <v>10.5632</v>
      </c>
      <c r="I14" s="85">
        <f t="shared" si="1"/>
        <v>-2.877915783096034</v>
      </c>
    </row>
    <row r="15" spans="1:9" ht="23.25" customHeight="1">
      <c r="A15" s="16" t="s">
        <v>115</v>
      </c>
      <c r="B15" s="40">
        <f t="shared" si="2"/>
        <v>5</v>
      </c>
      <c r="C15" s="69"/>
      <c r="D15" s="79">
        <v>5</v>
      </c>
      <c r="E15" s="71">
        <f t="shared" si="3"/>
        <v>3.6848</v>
      </c>
      <c r="F15" s="73"/>
      <c r="G15" s="72">
        <v>3.6848</v>
      </c>
      <c r="H15" s="78">
        <v>4.7</v>
      </c>
      <c r="I15" s="85">
        <f t="shared" si="1"/>
        <v>-21.6</v>
      </c>
    </row>
    <row r="16" spans="1:9" ht="23.25" customHeight="1">
      <c r="A16" s="16" t="s">
        <v>116</v>
      </c>
      <c r="B16" s="40">
        <f t="shared" si="2"/>
        <v>5</v>
      </c>
      <c r="C16" s="69"/>
      <c r="D16" s="79">
        <v>5</v>
      </c>
      <c r="E16" s="71">
        <f t="shared" si="3"/>
        <v>5.988</v>
      </c>
      <c r="F16" s="73"/>
      <c r="G16" s="72">
        <v>5.988</v>
      </c>
      <c r="H16" s="78">
        <v>3.176</v>
      </c>
      <c r="I16" s="85">
        <f t="shared" si="1"/>
        <v>88.5390428211587</v>
      </c>
    </row>
    <row r="17" spans="1:9" ht="23.25" customHeight="1">
      <c r="A17" s="16" t="s">
        <v>117</v>
      </c>
      <c r="B17" s="40">
        <f t="shared" si="2"/>
        <v>4</v>
      </c>
      <c r="C17" s="69"/>
      <c r="D17" s="79">
        <v>4</v>
      </c>
      <c r="E17" s="71">
        <f t="shared" si="3"/>
        <v>5.8624</v>
      </c>
      <c r="F17" s="73"/>
      <c r="G17" s="72">
        <v>5.8624</v>
      </c>
      <c r="H17" s="78">
        <v>6.34</v>
      </c>
      <c r="I17" s="85">
        <f t="shared" si="1"/>
        <v>-7.533123028391165</v>
      </c>
    </row>
    <row r="18" spans="1:9" ht="23.25" customHeight="1">
      <c r="A18" s="16" t="s">
        <v>118</v>
      </c>
      <c r="B18" s="40">
        <f t="shared" si="2"/>
        <v>2</v>
      </c>
      <c r="C18" s="69"/>
      <c r="D18" s="79">
        <v>2</v>
      </c>
      <c r="E18" s="71">
        <f t="shared" si="3"/>
        <v>2.9312</v>
      </c>
      <c r="F18" s="73"/>
      <c r="G18" s="72">
        <v>2.9312</v>
      </c>
      <c r="H18" s="78">
        <v>2.8192</v>
      </c>
      <c r="I18" s="85">
        <f t="shared" si="1"/>
        <v>3.972758229284907</v>
      </c>
    </row>
    <row r="19" spans="1:9" ht="23.25" customHeight="1">
      <c r="A19" s="16" t="s">
        <v>119</v>
      </c>
      <c r="B19" s="40">
        <f t="shared" si="2"/>
        <v>7</v>
      </c>
      <c r="C19" s="69"/>
      <c r="D19" s="79">
        <v>7</v>
      </c>
      <c r="E19" s="81">
        <f t="shared" si="3"/>
        <v>9.7776</v>
      </c>
      <c r="F19" s="73"/>
      <c r="G19" s="72">
        <v>9.7776</v>
      </c>
      <c r="H19" s="78">
        <v>8.4576</v>
      </c>
      <c r="I19" s="85">
        <f t="shared" si="1"/>
        <v>15.607264472190696</v>
      </c>
    </row>
    <row r="20" spans="1:9" ht="23.25" customHeight="1">
      <c r="A20" s="13" t="s">
        <v>120</v>
      </c>
      <c r="B20" s="40">
        <f t="shared" si="2"/>
        <v>1</v>
      </c>
      <c r="C20" s="69"/>
      <c r="D20" s="79">
        <v>1</v>
      </c>
      <c r="E20" s="73">
        <f t="shared" si="3"/>
        <v>0.5024</v>
      </c>
      <c r="F20" s="73"/>
      <c r="G20" s="72">
        <v>0.5024</v>
      </c>
      <c r="H20" s="78">
        <v>0.928</v>
      </c>
      <c r="I20" s="85" t="s">
        <v>43</v>
      </c>
    </row>
    <row r="21" spans="1:9" ht="23.25" customHeight="1">
      <c r="A21" s="13" t="s">
        <v>121</v>
      </c>
      <c r="B21" s="40">
        <f t="shared" si="2"/>
        <v>1</v>
      </c>
      <c r="C21" s="69"/>
      <c r="D21" s="79">
        <v>1</v>
      </c>
      <c r="E21" s="73">
        <f t="shared" si="3"/>
        <v>1.4656</v>
      </c>
      <c r="F21" s="73"/>
      <c r="G21" s="72">
        <v>1.4656</v>
      </c>
      <c r="H21" s="78">
        <v>3.0336</v>
      </c>
      <c r="I21" s="85">
        <f t="shared" si="1"/>
        <v>-51.68776371308017</v>
      </c>
    </row>
    <row r="22" spans="1:9" ht="23.25" customHeight="1">
      <c r="A22" s="13" t="s">
        <v>122</v>
      </c>
      <c r="B22" s="40">
        <f t="shared" si="2"/>
        <v>1</v>
      </c>
      <c r="C22" s="69"/>
      <c r="D22" s="79">
        <v>1</v>
      </c>
      <c r="E22" s="73">
        <f t="shared" si="3"/>
        <v>1.4656</v>
      </c>
      <c r="F22" s="73"/>
      <c r="G22" s="72">
        <v>1.4656</v>
      </c>
      <c r="H22" s="78">
        <v>0.1204</v>
      </c>
      <c r="I22" s="85" t="s">
        <v>43</v>
      </c>
    </row>
    <row r="23" spans="1:9" ht="23.25" customHeight="1">
      <c r="A23" s="13" t="s">
        <v>123</v>
      </c>
      <c r="B23" s="40">
        <f t="shared" si="2"/>
        <v>6</v>
      </c>
      <c r="C23" s="69"/>
      <c r="D23" s="79">
        <v>6</v>
      </c>
      <c r="E23" s="73">
        <f t="shared" si="3"/>
        <v>8.7936</v>
      </c>
      <c r="F23" s="73"/>
      <c r="G23" s="72">
        <v>8.7936</v>
      </c>
      <c r="H23" s="78">
        <v>7.5296</v>
      </c>
      <c r="I23" s="85">
        <f t="shared" si="1"/>
        <v>16.787080322991915</v>
      </c>
    </row>
    <row r="24" spans="1:9" ht="23.25" customHeight="1">
      <c r="A24" s="13" t="s">
        <v>124</v>
      </c>
      <c r="B24" s="40">
        <f t="shared" si="2"/>
        <v>10</v>
      </c>
      <c r="C24" s="69"/>
      <c r="D24" s="79">
        <v>10</v>
      </c>
      <c r="E24" s="73">
        <f t="shared" si="3"/>
        <v>14.656</v>
      </c>
      <c r="F24" s="73"/>
      <c r="G24" s="72">
        <v>14.656</v>
      </c>
      <c r="H24" s="78">
        <v>7.4092</v>
      </c>
      <c r="I24" s="85">
        <f t="shared" si="1"/>
        <v>97.80813043243535</v>
      </c>
    </row>
    <row r="25" spans="1:9" ht="23.25" customHeight="1">
      <c r="A25" s="13" t="s">
        <v>125</v>
      </c>
      <c r="B25" s="40">
        <f t="shared" si="2"/>
        <v>3</v>
      </c>
      <c r="C25" s="69"/>
      <c r="D25" s="79">
        <v>3</v>
      </c>
      <c r="E25" s="73">
        <f t="shared" si="3"/>
        <v>4.3968</v>
      </c>
      <c r="F25" s="73"/>
      <c r="G25" s="72">
        <v>4.3968</v>
      </c>
      <c r="H25" s="78">
        <v>3.9968</v>
      </c>
      <c r="I25" s="85">
        <f t="shared" si="1"/>
        <v>10.008006405124096</v>
      </c>
    </row>
    <row r="26" spans="1:9" ht="23.25" customHeight="1">
      <c r="A26" s="13" t="s">
        <v>126</v>
      </c>
      <c r="B26" s="40">
        <f t="shared" si="2"/>
        <v>2</v>
      </c>
      <c r="C26" s="69"/>
      <c r="D26" s="79">
        <v>2</v>
      </c>
      <c r="E26" s="73">
        <f t="shared" si="3"/>
        <v>2.9312</v>
      </c>
      <c r="F26" s="73"/>
      <c r="G26" s="72">
        <v>2.9312</v>
      </c>
      <c r="H26" s="78">
        <v>1.8912</v>
      </c>
      <c r="I26" s="85">
        <f t="shared" si="1"/>
        <v>54.99153976311337</v>
      </c>
    </row>
    <row r="27" spans="1:9" ht="23.25" customHeight="1">
      <c r="A27" s="13" t="s">
        <v>127</v>
      </c>
      <c r="B27" s="40">
        <f t="shared" si="2"/>
        <v>5</v>
      </c>
      <c r="C27" s="69"/>
      <c r="D27" s="79">
        <v>5</v>
      </c>
      <c r="E27" s="81">
        <f t="shared" si="3"/>
        <v>7.328</v>
      </c>
      <c r="F27" s="73"/>
      <c r="G27" s="72">
        <v>7.328</v>
      </c>
      <c r="H27" s="78">
        <v>7.048</v>
      </c>
      <c r="I27" s="85">
        <f t="shared" si="1"/>
        <v>3.972758229284907</v>
      </c>
    </row>
    <row r="28" spans="1:9" ht="15" customHeight="1">
      <c r="A28" s="82" t="s">
        <v>374</v>
      </c>
      <c r="B28" s="83"/>
      <c r="C28" s="83"/>
      <c r="D28" s="83"/>
      <c r="E28" s="83"/>
      <c r="F28" s="83"/>
      <c r="G28" s="83"/>
      <c r="H28" s="83"/>
      <c r="I28" s="83"/>
    </row>
    <row r="29" spans="1:9" ht="24.75" customHeight="1">
      <c r="A29" s="83"/>
      <c r="B29" s="83"/>
      <c r="C29" s="83"/>
      <c r="D29" s="83"/>
      <c r="E29" s="83"/>
      <c r="F29" s="83"/>
      <c r="G29" s="83"/>
      <c r="H29" s="83"/>
      <c r="I29" s="83"/>
    </row>
  </sheetData>
  <sheetProtection/>
  <mergeCells count="6">
    <mergeCell ref="A2:I2"/>
    <mergeCell ref="B4:D4"/>
    <mergeCell ref="E4:G4"/>
    <mergeCell ref="H4:I4"/>
    <mergeCell ref="A4:A5"/>
    <mergeCell ref="A28:I29"/>
  </mergeCells>
  <printOptions/>
  <pageMargins left="0.699305555555556" right="0.699305555555556"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29"/>
  <sheetViews>
    <sheetView zoomScaleSheetLayoutView="100" workbookViewId="0" topLeftCell="A1">
      <selection activeCell="F30" sqref="F30"/>
    </sheetView>
  </sheetViews>
  <sheetFormatPr defaultColWidth="9.00390625" defaultRowHeight="15"/>
  <cols>
    <col min="1" max="1" width="13.140625" style="0" customWidth="1"/>
    <col min="2" max="4" width="8.421875" style="0" customWidth="1"/>
    <col min="5" max="7" width="8.421875" style="62" customWidth="1"/>
  </cols>
  <sheetData>
    <row r="1" ht="13.5">
      <c r="A1" t="s">
        <v>375</v>
      </c>
    </row>
    <row r="2" spans="1:7" ht="18.75">
      <c r="A2" s="3" t="s">
        <v>376</v>
      </c>
      <c r="B2" s="3"/>
      <c r="C2" s="3"/>
      <c r="D2" s="3"/>
      <c r="E2" s="3"/>
      <c r="F2" s="3"/>
      <c r="G2" s="3"/>
    </row>
    <row r="3" spans="1:7" ht="13.5">
      <c r="A3" s="27"/>
      <c r="B3" s="27"/>
      <c r="C3" s="27"/>
      <c r="D3" s="27"/>
      <c r="E3" s="63"/>
      <c r="F3" s="63"/>
      <c r="G3" s="63"/>
    </row>
    <row r="4" spans="1:7" ht="22.5" customHeight="1">
      <c r="A4" s="64" t="s">
        <v>106</v>
      </c>
      <c r="B4" s="65" t="s">
        <v>370</v>
      </c>
      <c r="C4" s="65"/>
      <c r="D4" s="65"/>
      <c r="E4" s="66" t="s">
        <v>371</v>
      </c>
      <c r="F4" s="66"/>
      <c r="G4" s="66"/>
    </row>
    <row r="5" spans="1:7" ht="42" customHeight="1">
      <c r="A5" s="64"/>
      <c r="B5" s="65" t="s">
        <v>102</v>
      </c>
      <c r="C5" s="65" t="s">
        <v>372</v>
      </c>
      <c r="D5" s="65" t="s">
        <v>373</v>
      </c>
      <c r="E5" s="66" t="s">
        <v>102</v>
      </c>
      <c r="F5" s="67" t="s">
        <v>372</v>
      </c>
      <c r="G5" s="67" t="s">
        <v>373</v>
      </c>
    </row>
    <row r="6" spans="1:7" ht="23.25" customHeight="1">
      <c r="A6" s="38" t="s">
        <v>102</v>
      </c>
      <c r="B6" s="38">
        <f aca="true" t="shared" si="0" ref="B6:G6">SUM(B7:B27)</f>
        <v>122</v>
      </c>
      <c r="C6" s="38">
        <f t="shared" si="0"/>
        <v>4</v>
      </c>
      <c r="D6" s="38">
        <f t="shared" si="0"/>
        <v>118</v>
      </c>
      <c r="E6" s="68">
        <f t="shared" si="0"/>
        <v>50.66729999999999</v>
      </c>
      <c r="F6" s="68">
        <f t="shared" si="0"/>
        <v>1.068</v>
      </c>
      <c r="G6" s="68">
        <f t="shared" si="0"/>
        <v>49.59929999999999</v>
      </c>
    </row>
    <row r="7" spans="1:7" ht="23.25" customHeight="1">
      <c r="A7" s="13" t="s">
        <v>107</v>
      </c>
      <c r="B7" s="40">
        <f aca="true" t="shared" si="1" ref="B7:B27">SUM(C7:D7)</f>
        <v>10</v>
      </c>
      <c r="C7" s="69"/>
      <c r="D7" s="70">
        <v>10</v>
      </c>
      <c r="E7" s="71">
        <f aca="true" t="shared" si="2" ref="E7:E27">SUM(F7:G7)</f>
        <v>5.7164</v>
      </c>
      <c r="F7" s="72"/>
      <c r="G7" s="71">
        <v>5.7164</v>
      </c>
    </row>
    <row r="8" spans="1:7" ht="23.25" customHeight="1">
      <c r="A8" s="13" t="s">
        <v>108</v>
      </c>
      <c r="B8" s="40">
        <f t="shared" si="1"/>
        <v>11</v>
      </c>
      <c r="C8" s="70"/>
      <c r="D8" s="70">
        <v>11</v>
      </c>
      <c r="E8" s="71">
        <f t="shared" si="2"/>
        <v>3.3952</v>
      </c>
      <c r="F8" s="73"/>
      <c r="G8" s="71">
        <v>3.3952</v>
      </c>
    </row>
    <row r="9" spans="1:7" ht="23.25" customHeight="1">
      <c r="A9" s="13" t="s">
        <v>109</v>
      </c>
      <c r="B9" s="40">
        <f t="shared" si="1"/>
        <v>6</v>
      </c>
      <c r="C9" s="69">
        <v>3</v>
      </c>
      <c r="D9" s="74">
        <v>3</v>
      </c>
      <c r="E9" s="71">
        <f t="shared" si="2"/>
        <v>4.7047</v>
      </c>
      <c r="F9" s="73">
        <v>0.858</v>
      </c>
      <c r="G9" s="71">
        <v>3.8467</v>
      </c>
    </row>
    <row r="10" spans="1:7" ht="23.25" customHeight="1">
      <c r="A10" s="13" t="s">
        <v>110</v>
      </c>
      <c r="B10" s="40">
        <f t="shared" si="1"/>
        <v>3</v>
      </c>
      <c r="C10" s="69"/>
      <c r="D10" s="70">
        <v>3</v>
      </c>
      <c r="E10" s="71">
        <f t="shared" si="2"/>
        <v>2.2292</v>
      </c>
      <c r="F10" s="73"/>
      <c r="G10" s="71">
        <v>2.2292</v>
      </c>
    </row>
    <row r="11" spans="1:7" ht="23.25" customHeight="1">
      <c r="A11" s="13" t="s">
        <v>111</v>
      </c>
      <c r="B11" s="40">
        <f t="shared" si="1"/>
        <v>1</v>
      </c>
      <c r="C11" s="69"/>
      <c r="D11" s="75">
        <v>1</v>
      </c>
      <c r="E11" s="71">
        <f t="shared" si="2"/>
        <v>0.602</v>
      </c>
      <c r="F11" s="73"/>
      <c r="G11" s="70">
        <v>0.602</v>
      </c>
    </row>
    <row r="12" spans="1:7" ht="23.25" customHeight="1">
      <c r="A12" s="13" t="s">
        <v>112</v>
      </c>
      <c r="B12" s="40">
        <f t="shared" si="1"/>
        <v>8</v>
      </c>
      <c r="C12" s="69"/>
      <c r="D12" s="75">
        <v>8</v>
      </c>
      <c r="E12" s="71">
        <f t="shared" si="2"/>
        <v>4.6916</v>
      </c>
      <c r="F12" s="73"/>
      <c r="G12" s="71">
        <v>4.6916</v>
      </c>
    </row>
    <row r="13" spans="1:7" ht="23.25" customHeight="1">
      <c r="A13" s="13" t="s">
        <v>113</v>
      </c>
      <c r="B13" s="40">
        <f t="shared" si="1"/>
        <v>11</v>
      </c>
      <c r="C13" s="69"/>
      <c r="D13" s="75">
        <v>11</v>
      </c>
      <c r="E13" s="71">
        <f t="shared" si="2"/>
        <v>2.9122</v>
      </c>
      <c r="F13" s="73"/>
      <c r="G13" s="70">
        <v>2.9122</v>
      </c>
    </row>
    <row r="14" spans="1:7" ht="23.25" customHeight="1">
      <c r="A14" s="13" t="s">
        <v>114</v>
      </c>
      <c r="B14" s="40">
        <f t="shared" si="1"/>
        <v>6</v>
      </c>
      <c r="C14" s="69">
        <v>1</v>
      </c>
      <c r="D14" s="75">
        <v>5</v>
      </c>
      <c r="E14" s="71">
        <f t="shared" si="2"/>
        <v>1.7831</v>
      </c>
      <c r="F14" s="73">
        <v>0.21</v>
      </c>
      <c r="G14" s="70">
        <v>1.5731</v>
      </c>
    </row>
    <row r="15" spans="1:7" ht="23.25" customHeight="1">
      <c r="A15" s="16" t="s">
        <v>115</v>
      </c>
      <c r="B15" s="40">
        <f t="shared" si="1"/>
        <v>6</v>
      </c>
      <c r="C15" s="69"/>
      <c r="D15" s="75">
        <v>6</v>
      </c>
      <c r="E15" s="71">
        <f t="shared" si="2"/>
        <v>2.1462</v>
      </c>
      <c r="F15" s="73"/>
      <c r="G15" s="71">
        <v>2.1462</v>
      </c>
    </row>
    <row r="16" spans="1:7" ht="23.25" customHeight="1">
      <c r="A16" s="16" t="s">
        <v>116</v>
      </c>
      <c r="B16" s="40">
        <f t="shared" si="1"/>
        <v>10</v>
      </c>
      <c r="C16" s="69"/>
      <c r="D16" s="75">
        <v>10</v>
      </c>
      <c r="E16" s="71">
        <f t="shared" si="2"/>
        <v>3.343</v>
      </c>
      <c r="F16" s="73"/>
      <c r="G16" s="70">
        <v>3.343</v>
      </c>
    </row>
    <row r="17" spans="1:7" ht="23.25" customHeight="1">
      <c r="A17" s="16" t="s">
        <v>117</v>
      </c>
      <c r="B17" s="40">
        <f t="shared" si="1"/>
        <v>15</v>
      </c>
      <c r="C17" s="69"/>
      <c r="D17" s="75">
        <v>15</v>
      </c>
      <c r="E17" s="71">
        <f t="shared" si="2"/>
        <v>3.6834</v>
      </c>
      <c r="F17" s="73"/>
      <c r="G17" s="71">
        <v>3.6834</v>
      </c>
    </row>
    <row r="18" spans="1:7" ht="23.25" customHeight="1">
      <c r="A18" s="16" t="s">
        <v>118</v>
      </c>
      <c r="B18" s="40">
        <f t="shared" si="1"/>
        <v>4</v>
      </c>
      <c r="C18" s="69"/>
      <c r="D18" s="75">
        <v>4</v>
      </c>
      <c r="E18" s="71">
        <f t="shared" si="2"/>
        <v>2.3756</v>
      </c>
      <c r="F18" s="73"/>
      <c r="G18" s="70">
        <v>2.3756</v>
      </c>
    </row>
    <row r="19" spans="1:7" ht="23.25" customHeight="1">
      <c r="A19" s="16" t="s">
        <v>119</v>
      </c>
      <c r="B19" s="40">
        <f t="shared" si="1"/>
        <v>0</v>
      </c>
      <c r="C19" s="69"/>
      <c r="D19" s="75">
        <v>0</v>
      </c>
      <c r="E19" s="71">
        <f t="shared" si="2"/>
        <v>0.1748</v>
      </c>
      <c r="F19" s="73"/>
      <c r="G19" s="70">
        <v>0.1748</v>
      </c>
    </row>
    <row r="20" spans="1:7" ht="23.25" customHeight="1">
      <c r="A20" s="13" t="s">
        <v>120</v>
      </c>
      <c r="B20" s="40">
        <f t="shared" si="1"/>
        <v>10</v>
      </c>
      <c r="C20" s="69"/>
      <c r="D20" s="75">
        <v>10</v>
      </c>
      <c r="E20" s="71">
        <f t="shared" si="2"/>
        <v>5.4599</v>
      </c>
      <c r="F20" s="73"/>
      <c r="G20" s="71">
        <v>5.4599</v>
      </c>
    </row>
    <row r="21" spans="1:7" ht="23.25" customHeight="1">
      <c r="A21" s="13" t="s">
        <v>121</v>
      </c>
      <c r="B21" s="40">
        <f t="shared" si="1"/>
        <v>2</v>
      </c>
      <c r="C21" s="69"/>
      <c r="D21" s="75">
        <v>2</v>
      </c>
      <c r="E21" s="71">
        <f t="shared" si="2"/>
        <v>0.4676</v>
      </c>
      <c r="F21" s="73"/>
      <c r="G21" s="70">
        <v>0.4676</v>
      </c>
    </row>
    <row r="22" spans="1:7" ht="23.25" customHeight="1">
      <c r="A22" s="13" t="s">
        <v>122</v>
      </c>
      <c r="B22" s="40">
        <f t="shared" si="1"/>
        <v>0</v>
      </c>
      <c r="C22" s="69"/>
      <c r="D22" s="75">
        <v>0</v>
      </c>
      <c r="E22" s="71">
        <f t="shared" si="2"/>
        <v>0</v>
      </c>
      <c r="F22" s="73"/>
      <c r="G22" s="70">
        <v>0</v>
      </c>
    </row>
    <row r="23" spans="1:7" ht="23.25" customHeight="1">
      <c r="A23" s="13" t="s">
        <v>123</v>
      </c>
      <c r="B23" s="40">
        <f t="shared" si="1"/>
        <v>5</v>
      </c>
      <c r="C23" s="69"/>
      <c r="D23" s="75">
        <v>5</v>
      </c>
      <c r="E23" s="71">
        <f t="shared" si="2"/>
        <v>2.7132</v>
      </c>
      <c r="F23" s="73"/>
      <c r="G23" s="71">
        <v>2.7132</v>
      </c>
    </row>
    <row r="24" spans="1:7" ht="23.25" customHeight="1">
      <c r="A24" s="13" t="s">
        <v>124</v>
      </c>
      <c r="B24" s="40">
        <f t="shared" si="1"/>
        <v>7</v>
      </c>
      <c r="C24" s="69"/>
      <c r="D24" s="75">
        <v>7</v>
      </c>
      <c r="E24" s="71">
        <f t="shared" si="2"/>
        <v>1.7736</v>
      </c>
      <c r="F24" s="73"/>
      <c r="G24" s="70">
        <v>1.7736</v>
      </c>
    </row>
    <row r="25" spans="1:7" ht="23.25" customHeight="1">
      <c r="A25" s="13" t="s">
        <v>125</v>
      </c>
      <c r="B25" s="40">
        <f t="shared" si="1"/>
        <v>1</v>
      </c>
      <c r="C25" s="69"/>
      <c r="D25" s="75">
        <v>1</v>
      </c>
      <c r="E25" s="71">
        <f t="shared" si="2"/>
        <v>0.7224</v>
      </c>
      <c r="F25" s="73"/>
      <c r="G25" s="70">
        <v>0.7224</v>
      </c>
    </row>
    <row r="26" spans="1:7" ht="23.25" customHeight="1">
      <c r="A26" s="13" t="s">
        <v>126</v>
      </c>
      <c r="B26" s="40">
        <f t="shared" si="1"/>
        <v>3</v>
      </c>
      <c r="C26" s="69"/>
      <c r="D26" s="75">
        <v>3</v>
      </c>
      <c r="E26" s="71">
        <f t="shared" si="2"/>
        <v>0.7114</v>
      </c>
      <c r="F26" s="73"/>
      <c r="G26" s="70">
        <v>0.7114</v>
      </c>
    </row>
    <row r="27" spans="1:7" ht="23.25" customHeight="1">
      <c r="A27" s="13" t="s">
        <v>127</v>
      </c>
      <c r="B27" s="40">
        <f t="shared" si="1"/>
        <v>3</v>
      </c>
      <c r="C27" s="69"/>
      <c r="D27" s="75">
        <v>3</v>
      </c>
      <c r="E27" s="71">
        <f t="shared" si="2"/>
        <v>1.0618</v>
      </c>
      <c r="F27" s="73"/>
      <c r="G27" s="70">
        <v>1.0618</v>
      </c>
    </row>
    <row r="28" spans="1:7" ht="137.25" customHeight="1">
      <c r="A28" s="76" t="s">
        <v>377</v>
      </c>
      <c r="B28" s="76"/>
      <c r="C28" s="76"/>
      <c r="D28" s="76"/>
      <c r="E28" s="76"/>
      <c r="F28" s="76"/>
      <c r="G28" s="76"/>
    </row>
    <row r="29" spans="1:7" ht="30.75" customHeight="1">
      <c r="A29" s="77"/>
      <c r="B29" s="77"/>
      <c r="C29" s="77"/>
      <c r="D29" s="77"/>
      <c r="E29" s="77"/>
      <c r="F29" s="77"/>
      <c r="G29" s="77"/>
    </row>
  </sheetData>
  <sheetProtection/>
  <mergeCells count="6">
    <mergeCell ref="A2:G2"/>
    <mergeCell ref="B4:D4"/>
    <mergeCell ref="E4:G4"/>
    <mergeCell ref="A28:G28"/>
    <mergeCell ref="A29:G29"/>
    <mergeCell ref="A4:A5"/>
  </mergeCells>
  <printOptions/>
  <pageMargins left="0.699305555555556" right="0.699305555555556"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14"/>
  <sheetViews>
    <sheetView zoomScaleSheetLayoutView="100" workbookViewId="0" topLeftCell="A1">
      <selection activeCell="D11" sqref="D11"/>
    </sheetView>
  </sheetViews>
  <sheetFormatPr defaultColWidth="9.00390625" defaultRowHeight="15"/>
  <cols>
    <col min="1" max="1" width="40.57421875" style="0" customWidth="1"/>
    <col min="5" max="5" width="11.28125" style="0" customWidth="1"/>
  </cols>
  <sheetData>
    <row r="1" ht="13.5">
      <c r="A1" t="s">
        <v>378</v>
      </c>
    </row>
    <row r="2" spans="1:5" ht="18.75">
      <c r="A2" s="3" t="s">
        <v>379</v>
      </c>
      <c r="B2" s="3"/>
      <c r="C2" s="3"/>
      <c r="D2" s="3"/>
      <c r="E2" s="3"/>
    </row>
    <row r="3" ht="21" customHeight="1">
      <c r="A3" s="56"/>
    </row>
    <row r="4" spans="1:5" ht="24" customHeight="1">
      <c r="A4" s="28" t="s">
        <v>131</v>
      </c>
      <c r="B4" s="28" t="s">
        <v>54</v>
      </c>
      <c r="C4" s="28" t="s">
        <v>1</v>
      </c>
      <c r="D4" s="28" t="s">
        <v>100</v>
      </c>
      <c r="E4" s="28"/>
    </row>
    <row r="5" spans="1:5" ht="31.5" customHeight="1">
      <c r="A5" s="28"/>
      <c r="B5" s="28"/>
      <c r="C5" s="28"/>
      <c r="D5" s="28" t="s">
        <v>380</v>
      </c>
      <c r="E5" s="28" t="s">
        <v>101</v>
      </c>
    </row>
    <row r="6" spans="1:5" ht="30" customHeight="1">
      <c r="A6" s="57" t="s">
        <v>381</v>
      </c>
      <c r="B6" s="40" t="s">
        <v>382</v>
      </c>
      <c r="C6" s="58">
        <f>C7+C11</f>
        <v>234</v>
      </c>
      <c r="D6" s="58">
        <f>D7+D11</f>
        <v>317</v>
      </c>
      <c r="E6" s="59">
        <f>SUM(C6-D6)/D6*100</f>
        <v>-26.18296529968454</v>
      </c>
    </row>
    <row r="7" spans="1:5" ht="24" customHeight="1">
      <c r="A7" s="57" t="s">
        <v>383</v>
      </c>
      <c r="B7" s="40" t="s">
        <v>382</v>
      </c>
      <c r="C7" s="60">
        <v>234</v>
      </c>
      <c r="D7" s="60">
        <v>317</v>
      </c>
      <c r="E7" s="61">
        <f>SUM(C7-D7)/D7*100</f>
        <v>-26.18296529968454</v>
      </c>
    </row>
    <row r="8" spans="1:5" ht="24" customHeight="1">
      <c r="A8" s="57" t="s">
        <v>384</v>
      </c>
      <c r="B8" s="40" t="s">
        <v>382</v>
      </c>
      <c r="C8" s="60">
        <v>218</v>
      </c>
      <c r="D8" s="40">
        <v>312</v>
      </c>
      <c r="E8" s="61">
        <f>SUM(C8-D8)/D8*100</f>
        <v>-30.128205128205128</v>
      </c>
    </row>
    <row r="9" spans="1:5" ht="24" customHeight="1">
      <c r="A9" s="57" t="s">
        <v>385</v>
      </c>
      <c r="B9" s="40" t="s">
        <v>382</v>
      </c>
      <c r="C9" s="60">
        <v>22</v>
      </c>
      <c r="D9" s="40">
        <v>26</v>
      </c>
      <c r="E9" s="61">
        <f>SUM(C9-D9)/D9*100</f>
        <v>-15.384615384615385</v>
      </c>
    </row>
    <row r="10" spans="1:5" ht="24" customHeight="1">
      <c r="A10" s="57" t="s">
        <v>386</v>
      </c>
      <c r="B10" s="40" t="s">
        <v>382</v>
      </c>
      <c r="C10" s="40">
        <v>16</v>
      </c>
      <c r="D10" s="40">
        <v>5</v>
      </c>
      <c r="E10" s="61" t="s">
        <v>43</v>
      </c>
    </row>
    <row r="11" spans="1:5" ht="24" customHeight="1">
      <c r="A11" s="57" t="s">
        <v>387</v>
      </c>
      <c r="B11" s="40" t="s">
        <v>382</v>
      </c>
      <c r="C11" s="40"/>
      <c r="D11" s="40"/>
      <c r="E11" s="61" t="s">
        <v>43</v>
      </c>
    </row>
    <row r="12" spans="1:5" ht="24" customHeight="1">
      <c r="A12" s="57" t="s">
        <v>384</v>
      </c>
      <c r="B12" s="40" t="s">
        <v>382</v>
      </c>
      <c r="C12" s="40"/>
      <c r="D12" s="40"/>
      <c r="E12" s="61" t="s">
        <v>43</v>
      </c>
    </row>
    <row r="13" spans="1:5" ht="24" customHeight="1">
      <c r="A13" s="57" t="s">
        <v>388</v>
      </c>
      <c r="B13" s="40" t="s">
        <v>382</v>
      </c>
      <c r="C13" s="40"/>
      <c r="D13" s="40"/>
      <c r="E13" s="61" t="s">
        <v>43</v>
      </c>
    </row>
    <row r="14" spans="1:5" ht="24" customHeight="1">
      <c r="A14" s="57" t="s">
        <v>386</v>
      </c>
      <c r="B14" s="40" t="s">
        <v>382</v>
      </c>
      <c r="C14" s="40"/>
      <c r="D14" s="40"/>
      <c r="E14" s="61" t="s">
        <v>43</v>
      </c>
    </row>
  </sheetData>
  <sheetProtection/>
  <mergeCells count="5">
    <mergeCell ref="A2:E2"/>
    <mergeCell ref="D4:E4"/>
    <mergeCell ref="A4:A5"/>
    <mergeCell ref="B4:B5"/>
    <mergeCell ref="C4:C5"/>
  </mergeCells>
  <printOptions/>
  <pageMargins left="0.699305555555556" right="0.699305555555556"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J25"/>
  <sheetViews>
    <sheetView zoomScaleSheetLayoutView="100" workbookViewId="0" topLeftCell="A13">
      <selection activeCell="I18" sqref="I18"/>
    </sheetView>
  </sheetViews>
  <sheetFormatPr defaultColWidth="9.00390625" defaultRowHeight="15"/>
  <cols>
    <col min="1" max="1" width="35.140625" style="0" customWidth="1"/>
    <col min="2" max="2" width="9.28125" style="0" customWidth="1"/>
    <col min="3" max="3" width="10.00390625" style="0" customWidth="1"/>
    <col min="4" max="4" width="10.421875" style="0" customWidth="1"/>
    <col min="5" max="5" width="12.8515625" style="0" customWidth="1"/>
  </cols>
  <sheetData>
    <row r="1" ht="13.5">
      <c r="A1" t="s">
        <v>389</v>
      </c>
    </row>
    <row r="2" spans="1:5" ht="18.75">
      <c r="A2" s="3" t="s">
        <v>390</v>
      </c>
      <c r="B2" s="3"/>
      <c r="C2" s="3"/>
      <c r="D2" s="3"/>
      <c r="E2" s="3"/>
    </row>
    <row r="3" ht="15.75" customHeight="1">
      <c r="A3" s="36"/>
    </row>
    <row r="4" spans="1:5" ht="31.5" customHeight="1">
      <c r="A4" s="28" t="s">
        <v>131</v>
      </c>
      <c r="B4" s="28" t="s">
        <v>54</v>
      </c>
      <c r="C4" s="28" t="s">
        <v>1</v>
      </c>
      <c r="D4" s="28" t="s">
        <v>100</v>
      </c>
      <c r="E4" s="28"/>
    </row>
    <row r="5" spans="1:5" ht="43.5" customHeight="1">
      <c r="A5" s="28"/>
      <c r="B5" s="28"/>
      <c r="C5" s="28"/>
      <c r="D5" s="28" t="s">
        <v>380</v>
      </c>
      <c r="E5" s="28" t="s">
        <v>101</v>
      </c>
    </row>
    <row r="6" spans="1:5" ht="24" customHeight="1">
      <c r="A6" s="37" t="s">
        <v>391</v>
      </c>
      <c r="B6" s="38"/>
      <c r="C6" s="38"/>
      <c r="D6" s="38"/>
      <c r="E6" s="38"/>
    </row>
    <row r="7" spans="1:5" ht="24" customHeight="1">
      <c r="A7" s="39" t="s">
        <v>392</v>
      </c>
      <c r="B7" s="40" t="s">
        <v>393</v>
      </c>
      <c r="C7" s="41">
        <v>5697</v>
      </c>
      <c r="D7" s="42">
        <v>6597</v>
      </c>
      <c r="E7" s="43">
        <f>SUM(C7-D7)/D7*100</f>
        <v>-13.642564802182811</v>
      </c>
    </row>
    <row r="8" spans="1:5" ht="24" customHeight="1">
      <c r="A8" s="39" t="s">
        <v>394</v>
      </c>
      <c r="B8" s="40" t="s">
        <v>393</v>
      </c>
      <c r="C8" s="41">
        <v>3446</v>
      </c>
      <c r="D8" s="41">
        <v>3687</v>
      </c>
      <c r="E8" s="43">
        <f aca="true" t="shared" si="0" ref="E8:E20">SUM(C8-D8)/D8*100</f>
        <v>-6.536479522647139</v>
      </c>
    </row>
    <row r="9" spans="1:5" ht="24" customHeight="1">
      <c r="A9" s="37" t="s">
        <v>395</v>
      </c>
      <c r="B9" s="40"/>
      <c r="C9" s="42"/>
      <c r="D9" s="44"/>
      <c r="E9" s="43"/>
    </row>
    <row r="10" spans="1:5" ht="24" customHeight="1">
      <c r="A10" s="39" t="s">
        <v>396</v>
      </c>
      <c r="B10" s="40" t="s">
        <v>397</v>
      </c>
      <c r="C10" s="41">
        <f>SUM(C11:C12)</f>
        <v>1145</v>
      </c>
      <c r="D10" s="41">
        <f>SUM(D11:D12)</f>
        <v>1003</v>
      </c>
      <c r="E10" s="43">
        <f t="shared" si="0"/>
        <v>14.15752741774676</v>
      </c>
    </row>
    <row r="11" spans="1:10" ht="24" customHeight="1">
      <c r="A11" s="39" t="s">
        <v>398</v>
      </c>
      <c r="B11" s="40" t="s">
        <v>397</v>
      </c>
      <c r="C11" s="45">
        <v>1142</v>
      </c>
      <c r="D11" s="46">
        <v>997</v>
      </c>
      <c r="E11" s="43">
        <f t="shared" si="0"/>
        <v>14.543630892678033</v>
      </c>
      <c r="J11" s="2"/>
    </row>
    <row r="12" spans="1:5" ht="24" customHeight="1">
      <c r="A12" s="39" t="s">
        <v>399</v>
      </c>
      <c r="B12" s="40" t="s">
        <v>397</v>
      </c>
      <c r="C12" s="45">
        <v>3</v>
      </c>
      <c r="D12" s="46">
        <v>6</v>
      </c>
      <c r="E12" s="43">
        <f t="shared" si="0"/>
        <v>-50</v>
      </c>
    </row>
    <row r="13" spans="1:5" ht="24" customHeight="1">
      <c r="A13" s="37" t="s">
        <v>400</v>
      </c>
      <c r="B13" s="47"/>
      <c r="C13" s="48"/>
      <c r="D13" s="44"/>
      <c r="E13" s="43"/>
    </row>
    <row r="14" spans="1:5" ht="24" customHeight="1">
      <c r="A14" s="39" t="s">
        <v>401</v>
      </c>
      <c r="B14" s="49" t="s">
        <v>402</v>
      </c>
      <c r="C14" s="50">
        <f>SUM(C15:C16)</f>
        <v>359</v>
      </c>
      <c r="D14" s="50">
        <f>SUM(D15:D16)</f>
        <v>352</v>
      </c>
      <c r="E14" s="43">
        <f t="shared" si="0"/>
        <v>1.9886363636363635</v>
      </c>
    </row>
    <row r="15" spans="1:5" ht="24" customHeight="1">
      <c r="A15" s="39" t="s">
        <v>403</v>
      </c>
      <c r="B15" s="49" t="s">
        <v>402</v>
      </c>
      <c r="C15" s="51">
        <v>225</v>
      </c>
      <c r="D15" s="51">
        <v>224</v>
      </c>
      <c r="E15" s="43">
        <f t="shared" si="0"/>
        <v>0.4464285714285714</v>
      </c>
    </row>
    <row r="16" spans="1:5" ht="24" customHeight="1">
      <c r="A16" s="39" t="s">
        <v>404</v>
      </c>
      <c r="B16" s="49" t="s">
        <v>402</v>
      </c>
      <c r="C16" s="51">
        <v>134</v>
      </c>
      <c r="D16" s="51">
        <v>128</v>
      </c>
      <c r="E16" s="43">
        <f t="shared" si="0"/>
        <v>4.6875</v>
      </c>
    </row>
    <row r="17" spans="1:5" ht="21" customHeight="1">
      <c r="A17" s="37" t="s">
        <v>405</v>
      </c>
      <c r="B17" s="52"/>
      <c r="C17" s="52"/>
      <c r="D17" s="52"/>
      <c r="E17" s="43"/>
    </row>
    <row r="18" spans="1:5" ht="21" customHeight="1">
      <c r="A18" s="39" t="s">
        <v>406</v>
      </c>
      <c r="B18" s="49" t="s">
        <v>402</v>
      </c>
      <c r="C18" s="53">
        <f>C19+C20</f>
        <v>21</v>
      </c>
      <c r="D18" s="53">
        <f>D19+D20</f>
        <v>21</v>
      </c>
      <c r="E18" s="43">
        <f t="shared" si="0"/>
        <v>0</v>
      </c>
    </row>
    <row r="19" spans="1:5" ht="21" customHeight="1">
      <c r="A19" s="39" t="s">
        <v>407</v>
      </c>
      <c r="B19" s="49" t="s">
        <v>402</v>
      </c>
      <c r="C19" s="53">
        <v>5</v>
      </c>
      <c r="D19" s="53">
        <v>5</v>
      </c>
      <c r="E19" s="43">
        <f t="shared" si="0"/>
        <v>0</v>
      </c>
    </row>
    <row r="20" spans="1:5" ht="21" customHeight="1">
      <c r="A20" s="39" t="s">
        <v>408</v>
      </c>
      <c r="B20" s="49" t="s">
        <v>402</v>
      </c>
      <c r="C20" s="53">
        <v>16</v>
      </c>
      <c r="D20" s="53">
        <v>16</v>
      </c>
      <c r="E20" s="43">
        <f t="shared" si="0"/>
        <v>0</v>
      </c>
    </row>
    <row r="21" spans="1:5" ht="21.75" customHeight="1">
      <c r="A21" s="37" t="s">
        <v>409</v>
      </c>
      <c r="B21" s="52"/>
      <c r="C21" s="52"/>
      <c r="D21" s="52"/>
      <c r="E21" s="43"/>
    </row>
    <row r="22" spans="1:5" ht="21.75" customHeight="1">
      <c r="A22" s="39" t="s">
        <v>410</v>
      </c>
      <c r="B22" s="54" t="s">
        <v>411</v>
      </c>
      <c r="C22" s="53">
        <f>SUM(C23:C25)</f>
        <v>285</v>
      </c>
      <c r="D22" s="53">
        <f>SUM(D23:D25)</f>
        <v>285</v>
      </c>
      <c r="E22" s="43">
        <f>SUM(C22-D22)/D22*100</f>
        <v>0</v>
      </c>
    </row>
    <row r="23" spans="1:5" ht="21.75" customHeight="1">
      <c r="A23" s="39" t="s">
        <v>412</v>
      </c>
      <c r="B23" s="54" t="s">
        <v>411</v>
      </c>
      <c r="C23" s="53">
        <v>53</v>
      </c>
      <c r="D23" s="53">
        <v>53</v>
      </c>
      <c r="E23" s="43">
        <f>SUM(C23-D23)/D23*100</f>
        <v>0</v>
      </c>
    </row>
    <row r="24" spans="1:5" ht="21.75" customHeight="1">
      <c r="A24" s="39" t="s">
        <v>413</v>
      </c>
      <c r="B24" s="54" t="s">
        <v>411</v>
      </c>
      <c r="C24" s="53">
        <v>209</v>
      </c>
      <c r="D24" s="53">
        <v>209</v>
      </c>
      <c r="E24" s="43">
        <f>SUM(C24-D24)/D24*100</f>
        <v>0</v>
      </c>
    </row>
    <row r="25" spans="1:5" ht="21.75" customHeight="1">
      <c r="A25" s="39" t="s">
        <v>414</v>
      </c>
      <c r="B25" s="54" t="s">
        <v>411</v>
      </c>
      <c r="C25" s="53">
        <v>23</v>
      </c>
      <c r="D25" s="53">
        <v>23</v>
      </c>
      <c r="E25" s="55">
        <f>SUM(C25-D25)/D25*100</f>
        <v>0</v>
      </c>
    </row>
  </sheetData>
  <sheetProtection/>
  <mergeCells count="5">
    <mergeCell ref="A2:E2"/>
    <mergeCell ref="D4:E4"/>
    <mergeCell ref="A4:A5"/>
    <mergeCell ref="B4:B5"/>
    <mergeCell ref="C4:C5"/>
  </mergeCells>
  <printOptions/>
  <pageMargins left="0.699305555555556" right="0.699305555555556"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G29"/>
  <sheetViews>
    <sheetView zoomScaleSheetLayoutView="100" workbookViewId="0" topLeftCell="A1">
      <selection activeCell="J12" sqref="J12"/>
    </sheetView>
  </sheetViews>
  <sheetFormatPr defaultColWidth="9.00390625" defaultRowHeight="15"/>
  <cols>
    <col min="1" max="1" width="9.00390625" style="27" customWidth="1"/>
    <col min="2" max="2" width="8.421875" style="27" customWidth="1"/>
    <col min="3" max="3" width="9.28125" style="0" bestFit="1" customWidth="1"/>
    <col min="4" max="4" width="9.28125" style="0" customWidth="1"/>
    <col min="5" max="5" width="9.00390625" style="0" customWidth="1"/>
    <col min="6" max="6" width="10.00390625" style="0" customWidth="1"/>
    <col min="7" max="7" width="10.57421875" style="0" customWidth="1"/>
  </cols>
  <sheetData>
    <row r="1" ht="13.5">
      <c r="A1" s="27" t="s">
        <v>415</v>
      </c>
    </row>
    <row r="2" spans="1:7" ht="24.75" customHeight="1">
      <c r="A2" s="3" t="s">
        <v>416</v>
      </c>
      <c r="B2" s="3"/>
      <c r="C2" s="3"/>
      <c r="D2" s="3"/>
      <c r="E2" s="3"/>
      <c r="F2" s="3"/>
      <c r="G2" s="3"/>
    </row>
    <row r="3" spans="3:7" ht="24.75" customHeight="1">
      <c r="C3" s="27"/>
      <c r="D3" s="27"/>
      <c r="E3" s="27"/>
      <c r="F3" s="27"/>
      <c r="G3" s="27"/>
    </row>
    <row r="4" spans="1:7" s="25" customFormat="1" ht="13.5">
      <c r="A4" s="28" t="s">
        <v>54</v>
      </c>
      <c r="B4" s="28" t="s">
        <v>417</v>
      </c>
      <c r="C4" s="28" t="s">
        <v>418</v>
      </c>
      <c r="D4" s="28" t="s">
        <v>419</v>
      </c>
      <c r="E4" s="28" t="s">
        <v>420</v>
      </c>
      <c r="F4" s="28" t="s">
        <v>421</v>
      </c>
      <c r="G4" s="28" t="s">
        <v>422</v>
      </c>
    </row>
    <row r="5" spans="1:7" ht="27" customHeight="1">
      <c r="A5" s="28" t="s">
        <v>102</v>
      </c>
      <c r="B5" s="28"/>
      <c r="C5" s="28"/>
      <c r="D5" s="28"/>
      <c r="E5" s="28"/>
      <c r="F5" s="28"/>
      <c r="G5" s="28"/>
    </row>
    <row r="6" spans="1:7" ht="27" customHeight="1">
      <c r="A6" s="28"/>
      <c r="B6" s="29">
        <f>C6+D6</f>
        <v>381</v>
      </c>
      <c r="C6" s="29">
        <f>SUM(C7:C27)</f>
        <v>302</v>
      </c>
      <c r="D6" s="29">
        <f>SUM(D7:D27)</f>
        <v>79</v>
      </c>
      <c r="E6" s="29">
        <f>F6+G6</f>
        <v>1909</v>
      </c>
      <c r="F6" s="29">
        <f>SUM(F7:F27)</f>
        <v>1449</v>
      </c>
      <c r="G6" s="29">
        <f>SUM(G7:G27)</f>
        <v>460</v>
      </c>
    </row>
    <row r="7" spans="1:7" ht="18.75" customHeight="1">
      <c r="A7" s="30" t="s">
        <v>107</v>
      </c>
      <c r="B7" s="31">
        <f aca="true" t="shared" si="0" ref="B7:B27">C7+D7</f>
        <v>23</v>
      </c>
      <c r="C7" s="32">
        <v>11</v>
      </c>
      <c r="D7" s="32">
        <v>12</v>
      </c>
      <c r="E7" s="31">
        <f aca="true" t="shared" si="1" ref="E7:E27">F7+G7</f>
        <v>122</v>
      </c>
      <c r="F7" s="33">
        <v>50</v>
      </c>
      <c r="G7" s="33">
        <v>72</v>
      </c>
    </row>
    <row r="8" spans="1:7" ht="18.75" customHeight="1">
      <c r="A8" s="30" t="s">
        <v>108</v>
      </c>
      <c r="B8" s="31">
        <f t="shared" si="0"/>
        <v>20</v>
      </c>
      <c r="C8" s="32">
        <v>7</v>
      </c>
      <c r="D8" s="32">
        <v>13</v>
      </c>
      <c r="E8" s="31">
        <f t="shared" si="1"/>
        <v>113</v>
      </c>
      <c r="F8" s="33">
        <v>35</v>
      </c>
      <c r="G8" s="33">
        <v>78</v>
      </c>
    </row>
    <row r="9" spans="1:7" ht="18.75" customHeight="1">
      <c r="A9" s="30" t="s">
        <v>109</v>
      </c>
      <c r="B9" s="31">
        <f t="shared" si="0"/>
        <v>24</v>
      </c>
      <c r="C9" s="32">
        <v>18</v>
      </c>
      <c r="D9" s="32">
        <v>6</v>
      </c>
      <c r="E9" s="31">
        <f t="shared" si="1"/>
        <v>112</v>
      </c>
      <c r="F9" s="33">
        <v>79</v>
      </c>
      <c r="G9" s="33">
        <v>33</v>
      </c>
    </row>
    <row r="10" spans="1:7" ht="18.75" customHeight="1">
      <c r="A10" s="30" t="s">
        <v>110</v>
      </c>
      <c r="B10" s="31">
        <f t="shared" si="0"/>
        <v>9</v>
      </c>
      <c r="C10" s="32">
        <v>8</v>
      </c>
      <c r="D10" s="32">
        <v>1</v>
      </c>
      <c r="E10" s="31">
        <f t="shared" si="1"/>
        <v>46</v>
      </c>
      <c r="F10" s="33">
        <v>40</v>
      </c>
      <c r="G10" s="33">
        <v>6</v>
      </c>
    </row>
    <row r="11" spans="1:7" ht="18.75" customHeight="1">
      <c r="A11" s="30" t="s">
        <v>111</v>
      </c>
      <c r="B11" s="31">
        <f t="shared" si="0"/>
        <v>13</v>
      </c>
      <c r="C11" s="32">
        <v>7</v>
      </c>
      <c r="D11" s="32">
        <v>6</v>
      </c>
      <c r="E11" s="31">
        <f t="shared" si="1"/>
        <v>71</v>
      </c>
      <c r="F11" s="33">
        <v>35</v>
      </c>
      <c r="G11" s="33">
        <v>36</v>
      </c>
    </row>
    <row r="12" spans="1:7" ht="18.75" customHeight="1">
      <c r="A12" s="30" t="s">
        <v>112</v>
      </c>
      <c r="B12" s="31">
        <f t="shared" si="0"/>
        <v>34</v>
      </c>
      <c r="C12" s="32">
        <v>32</v>
      </c>
      <c r="D12" s="32">
        <v>2</v>
      </c>
      <c r="E12" s="31">
        <f t="shared" si="1"/>
        <v>168</v>
      </c>
      <c r="F12" s="33">
        <v>157</v>
      </c>
      <c r="G12" s="33">
        <v>11</v>
      </c>
    </row>
    <row r="13" spans="1:7" ht="18.75" customHeight="1">
      <c r="A13" s="30" t="s">
        <v>113</v>
      </c>
      <c r="B13" s="31">
        <f t="shared" si="0"/>
        <v>24</v>
      </c>
      <c r="C13" s="32">
        <v>20</v>
      </c>
      <c r="D13" s="32">
        <v>4</v>
      </c>
      <c r="E13" s="31">
        <f t="shared" si="1"/>
        <v>121</v>
      </c>
      <c r="F13" s="33">
        <v>97</v>
      </c>
      <c r="G13" s="33">
        <v>24</v>
      </c>
    </row>
    <row r="14" spans="1:7" ht="18.75" customHeight="1">
      <c r="A14" s="30" t="s">
        <v>114</v>
      </c>
      <c r="B14" s="31">
        <f t="shared" si="0"/>
        <v>26</v>
      </c>
      <c r="C14" s="32">
        <v>21</v>
      </c>
      <c r="D14" s="32">
        <v>5</v>
      </c>
      <c r="E14" s="31">
        <f t="shared" si="1"/>
        <v>128</v>
      </c>
      <c r="F14" s="33">
        <v>98</v>
      </c>
      <c r="G14" s="33">
        <v>30</v>
      </c>
    </row>
    <row r="15" spans="1:7" ht="18.75" customHeight="1">
      <c r="A15" s="30" t="s">
        <v>115</v>
      </c>
      <c r="B15" s="31">
        <f t="shared" si="0"/>
        <v>17</v>
      </c>
      <c r="C15" s="32">
        <v>11</v>
      </c>
      <c r="D15" s="32">
        <v>6</v>
      </c>
      <c r="E15" s="31">
        <f t="shared" si="1"/>
        <v>88</v>
      </c>
      <c r="F15" s="33">
        <v>55</v>
      </c>
      <c r="G15" s="33">
        <v>33</v>
      </c>
    </row>
    <row r="16" spans="1:7" ht="18.75" customHeight="1">
      <c r="A16" s="30" t="s">
        <v>116</v>
      </c>
      <c r="B16" s="31">
        <f t="shared" si="0"/>
        <v>20</v>
      </c>
      <c r="C16" s="34">
        <v>15</v>
      </c>
      <c r="D16" s="34">
        <v>5</v>
      </c>
      <c r="E16" s="31">
        <f t="shared" si="1"/>
        <v>98</v>
      </c>
      <c r="F16" s="33">
        <v>73</v>
      </c>
      <c r="G16" s="33">
        <v>25</v>
      </c>
    </row>
    <row r="17" spans="1:7" ht="18.75" customHeight="1">
      <c r="A17" s="30" t="s">
        <v>117</v>
      </c>
      <c r="B17" s="31">
        <f t="shared" si="0"/>
        <v>33</v>
      </c>
      <c r="C17" s="32">
        <v>30</v>
      </c>
      <c r="D17" s="32">
        <v>3</v>
      </c>
      <c r="E17" s="31">
        <f t="shared" si="1"/>
        <v>163</v>
      </c>
      <c r="F17" s="33">
        <v>145</v>
      </c>
      <c r="G17" s="33">
        <v>18</v>
      </c>
    </row>
    <row r="18" spans="1:7" ht="18.75" customHeight="1">
      <c r="A18" s="30" t="s">
        <v>118</v>
      </c>
      <c r="B18" s="31">
        <f t="shared" si="0"/>
        <v>21</v>
      </c>
      <c r="C18" s="32">
        <v>19</v>
      </c>
      <c r="D18" s="32">
        <v>2</v>
      </c>
      <c r="E18" s="31">
        <f t="shared" si="1"/>
        <v>106</v>
      </c>
      <c r="F18" s="33">
        <v>94</v>
      </c>
      <c r="G18" s="33">
        <v>12</v>
      </c>
    </row>
    <row r="19" spans="1:7" ht="18.75" customHeight="1">
      <c r="A19" s="30" t="s">
        <v>119</v>
      </c>
      <c r="B19" s="31">
        <f t="shared" si="0"/>
        <v>18</v>
      </c>
      <c r="C19" s="32">
        <v>17</v>
      </c>
      <c r="D19" s="32">
        <v>1</v>
      </c>
      <c r="E19" s="31">
        <f t="shared" si="1"/>
        <v>88</v>
      </c>
      <c r="F19" s="33">
        <v>82</v>
      </c>
      <c r="G19" s="33">
        <v>6</v>
      </c>
    </row>
    <row r="20" spans="1:7" ht="18.75" customHeight="1">
      <c r="A20" s="30" t="s">
        <v>120</v>
      </c>
      <c r="B20" s="31">
        <f t="shared" si="0"/>
        <v>22</v>
      </c>
      <c r="C20" s="32">
        <v>21</v>
      </c>
      <c r="D20" s="32">
        <v>1</v>
      </c>
      <c r="E20" s="31">
        <f t="shared" si="1"/>
        <v>105</v>
      </c>
      <c r="F20" s="33">
        <v>99</v>
      </c>
      <c r="G20" s="33">
        <v>6</v>
      </c>
    </row>
    <row r="21" spans="1:7" ht="18.75" customHeight="1">
      <c r="A21" s="30" t="s">
        <v>121</v>
      </c>
      <c r="B21" s="31">
        <f t="shared" si="0"/>
        <v>16</v>
      </c>
      <c r="C21" s="32">
        <v>14</v>
      </c>
      <c r="D21" s="32">
        <v>2</v>
      </c>
      <c r="E21" s="31">
        <f t="shared" si="1"/>
        <v>78</v>
      </c>
      <c r="F21" s="33">
        <v>67</v>
      </c>
      <c r="G21" s="33">
        <v>11</v>
      </c>
    </row>
    <row r="22" spans="1:7" ht="18.75" customHeight="1">
      <c r="A22" s="30" t="s">
        <v>122</v>
      </c>
      <c r="B22" s="31">
        <f t="shared" si="0"/>
        <v>8</v>
      </c>
      <c r="C22" s="32">
        <v>7</v>
      </c>
      <c r="D22" s="32">
        <v>1</v>
      </c>
      <c r="E22" s="31">
        <f t="shared" si="1"/>
        <v>40</v>
      </c>
      <c r="F22" s="33">
        <v>34</v>
      </c>
      <c r="G22" s="33">
        <v>6</v>
      </c>
    </row>
    <row r="23" spans="1:7" ht="18.75" customHeight="1">
      <c r="A23" s="30" t="s">
        <v>123</v>
      </c>
      <c r="B23" s="31">
        <f t="shared" si="0"/>
        <v>15</v>
      </c>
      <c r="C23" s="32">
        <v>10</v>
      </c>
      <c r="D23" s="32">
        <v>5</v>
      </c>
      <c r="E23" s="31">
        <f t="shared" si="1"/>
        <v>79</v>
      </c>
      <c r="F23" s="33">
        <v>50</v>
      </c>
      <c r="G23" s="33">
        <v>29</v>
      </c>
    </row>
    <row r="24" spans="1:7" ht="18.75" customHeight="1">
      <c r="A24" s="30" t="s">
        <v>124</v>
      </c>
      <c r="B24" s="31">
        <f t="shared" si="0"/>
        <v>16</v>
      </c>
      <c r="C24" s="32">
        <v>15</v>
      </c>
      <c r="D24" s="32">
        <v>1</v>
      </c>
      <c r="E24" s="31">
        <f t="shared" si="1"/>
        <v>77</v>
      </c>
      <c r="F24" s="33">
        <v>71</v>
      </c>
      <c r="G24" s="33">
        <v>6</v>
      </c>
    </row>
    <row r="25" spans="1:7" ht="18.75" customHeight="1">
      <c r="A25" s="30" t="s">
        <v>125</v>
      </c>
      <c r="B25" s="31">
        <f t="shared" si="0"/>
        <v>9</v>
      </c>
      <c r="C25" s="32">
        <v>8</v>
      </c>
      <c r="D25" s="32">
        <v>1</v>
      </c>
      <c r="E25" s="31">
        <f t="shared" si="1"/>
        <v>41</v>
      </c>
      <c r="F25" s="33">
        <v>35</v>
      </c>
      <c r="G25" s="33">
        <v>6</v>
      </c>
    </row>
    <row r="26" spans="1:7" ht="18.75" customHeight="1">
      <c r="A26" s="30" t="s">
        <v>126</v>
      </c>
      <c r="B26" s="31">
        <f t="shared" si="0"/>
        <v>6</v>
      </c>
      <c r="C26" s="32">
        <v>5</v>
      </c>
      <c r="D26" s="32">
        <v>1</v>
      </c>
      <c r="E26" s="31">
        <f t="shared" si="1"/>
        <v>29</v>
      </c>
      <c r="F26" s="33">
        <v>23</v>
      </c>
      <c r="G26" s="33">
        <v>6</v>
      </c>
    </row>
    <row r="27" spans="1:7" ht="18.75" customHeight="1">
      <c r="A27" s="30" t="s">
        <v>127</v>
      </c>
      <c r="B27" s="31">
        <f t="shared" si="0"/>
        <v>7</v>
      </c>
      <c r="C27" s="32">
        <v>6</v>
      </c>
      <c r="D27" s="32">
        <v>1</v>
      </c>
      <c r="E27" s="31">
        <f t="shared" si="1"/>
        <v>36</v>
      </c>
      <c r="F27" s="33">
        <v>30</v>
      </c>
      <c r="G27" s="33">
        <v>6</v>
      </c>
    </row>
    <row r="28" spans="1:7" s="26" customFormat="1" ht="45" customHeight="1">
      <c r="A28" s="35" t="s">
        <v>423</v>
      </c>
      <c r="B28" s="35"/>
      <c r="C28" s="35"/>
      <c r="D28" s="35"/>
      <c r="E28" s="35"/>
      <c r="F28" s="35"/>
      <c r="G28" s="35"/>
    </row>
    <row r="29" spans="1:7" s="26" customFormat="1" ht="39" customHeight="1">
      <c r="A29" s="35" t="s">
        <v>424</v>
      </c>
      <c r="B29" s="35"/>
      <c r="C29" s="35"/>
      <c r="D29" s="35"/>
      <c r="E29" s="35"/>
      <c r="F29" s="35"/>
      <c r="G29" s="35"/>
    </row>
  </sheetData>
  <sheetProtection/>
  <mergeCells count="10">
    <mergeCell ref="A2:G2"/>
    <mergeCell ref="A28:G28"/>
    <mergeCell ref="A29:G29"/>
    <mergeCell ref="A4:A5"/>
    <mergeCell ref="B4:B5"/>
    <mergeCell ref="C4:C5"/>
    <mergeCell ref="D4:D5"/>
    <mergeCell ref="E4:E5"/>
    <mergeCell ref="F4:F5"/>
    <mergeCell ref="G4:G5"/>
  </mergeCells>
  <printOptions/>
  <pageMargins left="0.75" right="0.75" top="1" bottom="1" header="0.511805555555556" footer="0.511805555555556"/>
  <pageSetup orientation="portrait" paperSize="9"/>
</worksheet>
</file>

<file path=xl/worksheets/sheet17.xml><?xml version="1.0" encoding="utf-8"?>
<worksheet xmlns="http://schemas.openxmlformats.org/spreadsheetml/2006/main" xmlns:r="http://schemas.openxmlformats.org/officeDocument/2006/relationships">
  <dimension ref="A1:Q27"/>
  <sheetViews>
    <sheetView zoomScaleSheetLayoutView="100" workbookViewId="0" topLeftCell="A1">
      <selection activeCell="L8" sqref="L8"/>
    </sheetView>
  </sheetViews>
  <sheetFormatPr defaultColWidth="9.00390625" defaultRowHeight="15"/>
  <cols>
    <col min="1" max="1" width="4.28125" style="0" customWidth="1"/>
    <col min="2" max="2" width="8.421875" style="0" customWidth="1"/>
    <col min="3" max="3" width="7.00390625" style="0" customWidth="1"/>
    <col min="4" max="4" width="7.421875" style="0" customWidth="1"/>
    <col min="5" max="5" width="6.28125" style="0" customWidth="1"/>
    <col min="6" max="6" width="4.7109375" style="0" customWidth="1"/>
    <col min="7" max="7" width="5.57421875" style="0" customWidth="1"/>
    <col min="8" max="8" width="5.8515625" style="0" customWidth="1"/>
    <col min="9" max="9" width="5.00390625" style="0" customWidth="1"/>
    <col min="10" max="10" width="6.421875" style="0" customWidth="1"/>
    <col min="11" max="11" width="6.57421875" style="0" customWidth="1"/>
    <col min="12" max="12" width="8.00390625" style="0" customWidth="1"/>
    <col min="13" max="13" width="6.57421875" style="0" customWidth="1"/>
    <col min="14" max="14" width="8.421875" style="0" customWidth="1"/>
    <col min="15" max="15" width="8.28125" style="0" customWidth="1"/>
    <col min="16" max="16" width="6.57421875" style="0" customWidth="1"/>
    <col min="17" max="17" width="6.421875" style="0" customWidth="1"/>
  </cols>
  <sheetData>
    <row r="1" ht="13.5">
      <c r="A1" s="2" t="s">
        <v>425</v>
      </c>
    </row>
    <row r="2" spans="1:17" ht="27" customHeight="1">
      <c r="A2" s="3" t="s">
        <v>426</v>
      </c>
      <c r="B2" s="3"/>
      <c r="C2" s="3"/>
      <c r="D2" s="3"/>
      <c r="E2" s="3"/>
      <c r="F2" s="3"/>
      <c r="G2" s="3"/>
      <c r="H2" s="3"/>
      <c r="I2" s="3"/>
      <c r="J2" s="3"/>
      <c r="K2" s="3"/>
      <c r="L2" s="3"/>
      <c r="M2" s="3"/>
      <c r="N2" s="3"/>
      <c r="O2" s="3"/>
      <c r="P2" s="3"/>
      <c r="Q2" s="3"/>
    </row>
    <row r="3" spans="1:12" ht="21.75" customHeight="1">
      <c r="A3" s="3"/>
      <c r="B3" s="3"/>
      <c r="K3" s="3"/>
      <c r="L3" s="3"/>
    </row>
    <row r="4" spans="1:17" s="1" customFormat="1" ht="36" customHeight="1">
      <c r="A4" s="4" t="s">
        <v>157</v>
      </c>
      <c r="B4" s="4" t="s">
        <v>427</v>
      </c>
      <c r="C4" s="5" t="s">
        <v>428</v>
      </c>
      <c r="D4" s="5"/>
      <c r="E4" s="5"/>
      <c r="F4" s="5" t="s">
        <v>429</v>
      </c>
      <c r="G4" s="5"/>
      <c r="H4" s="5"/>
      <c r="I4" s="5" t="s">
        <v>430</v>
      </c>
      <c r="J4" s="5"/>
      <c r="K4" s="17" t="s">
        <v>431</v>
      </c>
      <c r="L4" s="18"/>
      <c r="M4" s="19"/>
      <c r="N4" s="20" t="s">
        <v>102</v>
      </c>
      <c r="O4" s="21"/>
      <c r="P4" s="22"/>
      <c r="Q4" s="5" t="s">
        <v>99</v>
      </c>
    </row>
    <row r="5" spans="1:17" s="1" customFormat="1" ht="40.5" customHeight="1">
      <c r="A5" s="6"/>
      <c r="B5" s="6"/>
      <c r="C5" s="7" t="s">
        <v>432</v>
      </c>
      <c r="D5" s="7" t="s">
        <v>370</v>
      </c>
      <c r="E5" s="7" t="s">
        <v>433</v>
      </c>
      <c r="F5" s="7" t="s">
        <v>432</v>
      </c>
      <c r="G5" s="7" t="s">
        <v>370</v>
      </c>
      <c r="H5" s="7" t="s">
        <v>433</v>
      </c>
      <c r="I5" s="7" t="s">
        <v>434</v>
      </c>
      <c r="J5" s="7" t="s">
        <v>433</v>
      </c>
      <c r="K5" s="7" t="s">
        <v>432</v>
      </c>
      <c r="L5" s="7" t="s">
        <v>370</v>
      </c>
      <c r="M5" s="7" t="s">
        <v>433</v>
      </c>
      <c r="N5" s="7" t="s">
        <v>432</v>
      </c>
      <c r="O5" s="7" t="s">
        <v>370</v>
      </c>
      <c r="P5" s="7" t="s">
        <v>433</v>
      </c>
      <c r="Q5" s="5"/>
    </row>
    <row r="6" spans="1:17" ht="27" customHeight="1">
      <c r="A6" s="8" t="s">
        <v>102</v>
      </c>
      <c r="B6" s="9"/>
      <c r="C6" s="10">
        <f aca="true" t="shared" si="0" ref="C6:M6">SUM(C7:C27)</f>
        <v>2597</v>
      </c>
      <c r="D6" s="10">
        <f t="shared" si="0"/>
        <v>5545</v>
      </c>
      <c r="E6" s="11">
        <f t="shared" si="0"/>
        <v>2389.9078000000004</v>
      </c>
      <c r="F6" s="12">
        <f t="shared" si="0"/>
        <v>263</v>
      </c>
      <c r="G6" s="12">
        <f t="shared" si="0"/>
        <v>263</v>
      </c>
      <c r="H6" s="11">
        <f t="shared" si="0"/>
        <v>235.1844</v>
      </c>
      <c r="I6" s="12">
        <f t="shared" si="0"/>
        <v>575</v>
      </c>
      <c r="J6" s="11">
        <f t="shared" si="0"/>
        <v>114.58899999999997</v>
      </c>
      <c r="K6" s="10">
        <f t="shared" si="0"/>
        <v>7583</v>
      </c>
      <c r="L6" s="10">
        <f t="shared" si="0"/>
        <v>22520</v>
      </c>
      <c r="M6" s="11">
        <f t="shared" si="0"/>
        <v>292.564</v>
      </c>
      <c r="N6" s="10">
        <f>C6+F6+I6+K6</f>
        <v>11018</v>
      </c>
      <c r="O6" s="10">
        <f>D6+G6+I6+L6</f>
        <v>28903</v>
      </c>
      <c r="P6" s="10">
        <f>E6+H6+J6+M6</f>
        <v>3032.2452000000003</v>
      </c>
      <c r="Q6" s="9"/>
    </row>
    <row r="7" spans="1:17" ht="27" customHeight="1">
      <c r="A7" s="8">
        <v>1</v>
      </c>
      <c r="B7" s="13" t="s">
        <v>107</v>
      </c>
      <c r="C7" s="14">
        <v>55</v>
      </c>
      <c r="D7" s="14">
        <v>128</v>
      </c>
      <c r="E7" s="15">
        <v>56.8131</v>
      </c>
      <c r="F7" s="13">
        <v>2</v>
      </c>
      <c r="G7" s="13">
        <v>2</v>
      </c>
      <c r="H7" s="15">
        <v>1.8464</v>
      </c>
      <c r="I7" s="13">
        <v>17</v>
      </c>
      <c r="J7" s="15">
        <v>3.99</v>
      </c>
      <c r="K7" s="23">
        <v>151</v>
      </c>
      <c r="L7" s="23">
        <v>434</v>
      </c>
      <c r="M7" s="15">
        <v>5.632</v>
      </c>
      <c r="N7" s="24">
        <f aca="true" t="shared" si="1" ref="N7:N27">C7+F7+I7+K7</f>
        <v>225</v>
      </c>
      <c r="O7" s="24">
        <f aca="true" t="shared" si="2" ref="O7:O27">D7+G7+I7+L7</f>
        <v>581</v>
      </c>
      <c r="P7" s="24">
        <f aca="true" t="shared" si="3" ref="P7:P27">E7+H7+J7+M7</f>
        <v>68.28150000000001</v>
      </c>
      <c r="Q7" s="9"/>
    </row>
    <row r="8" spans="1:17" ht="27" customHeight="1">
      <c r="A8" s="8">
        <v>2</v>
      </c>
      <c r="B8" s="13" t="s">
        <v>108</v>
      </c>
      <c r="C8" s="14">
        <v>67</v>
      </c>
      <c r="D8" s="14">
        <v>163</v>
      </c>
      <c r="E8" s="15">
        <v>69.4755</v>
      </c>
      <c r="F8" s="13">
        <v>6</v>
      </c>
      <c r="G8" s="13">
        <v>6</v>
      </c>
      <c r="H8" s="15">
        <v>5.8284</v>
      </c>
      <c r="I8" s="13">
        <v>16</v>
      </c>
      <c r="J8" s="15">
        <v>2.9</v>
      </c>
      <c r="K8" s="23">
        <v>202</v>
      </c>
      <c r="L8" s="23">
        <v>653</v>
      </c>
      <c r="M8" s="15">
        <v>8.481</v>
      </c>
      <c r="N8" s="24">
        <f t="shared" si="1"/>
        <v>291</v>
      </c>
      <c r="O8" s="24">
        <f t="shared" si="2"/>
        <v>838</v>
      </c>
      <c r="P8" s="24">
        <f t="shared" si="3"/>
        <v>86.6849</v>
      </c>
      <c r="Q8" s="9"/>
    </row>
    <row r="9" spans="1:17" ht="27" customHeight="1">
      <c r="A9" s="8">
        <v>3</v>
      </c>
      <c r="B9" s="13" t="s">
        <v>109</v>
      </c>
      <c r="C9" s="14">
        <v>53</v>
      </c>
      <c r="D9" s="14">
        <v>110</v>
      </c>
      <c r="E9" s="15">
        <v>47.2268</v>
      </c>
      <c r="F9" s="13">
        <v>7</v>
      </c>
      <c r="G9" s="13">
        <v>7</v>
      </c>
      <c r="H9" s="15">
        <v>5.9638</v>
      </c>
      <c r="I9" s="13">
        <v>6</v>
      </c>
      <c r="J9" s="15">
        <v>0.91</v>
      </c>
      <c r="K9" s="23">
        <v>140</v>
      </c>
      <c r="L9" s="23">
        <v>358</v>
      </c>
      <c r="M9" s="15">
        <v>4.668</v>
      </c>
      <c r="N9" s="24">
        <f t="shared" si="1"/>
        <v>206</v>
      </c>
      <c r="O9" s="24">
        <f t="shared" si="2"/>
        <v>481</v>
      </c>
      <c r="P9" s="24">
        <f t="shared" si="3"/>
        <v>58.76859999999999</v>
      </c>
      <c r="Q9" s="9"/>
    </row>
    <row r="10" spans="1:17" ht="27" customHeight="1">
      <c r="A10" s="8">
        <v>4</v>
      </c>
      <c r="B10" s="13" t="s">
        <v>110</v>
      </c>
      <c r="C10" s="14">
        <v>125</v>
      </c>
      <c r="D10" s="14">
        <v>252</v>
      </c>
      <c r="E10" s="15">
        <v>121.5211</v>
      </c>
      <c r="F10" s="13">
        <v>14</v>
      </c>
      <c r="G10" s="13">
        <v>14</v>
      </c>
      <c r="H10" s="15">
        <v>12.9648</v>
      </c>
      <c r="I10" s="13">
        <v>12</v>
      </c>
      <c r="J10" s="15">
        <v>2.4</v>
      </c>
      <c r="K10" s="23">
        <v>295</v>
      </c>
      <c r="L10" s="23">
        <v>776</v>
      </c>
      <c r="M10" s="15">
        <v>10.048</v>
      </c>
      <c r="N10" s="24">
        <f t="shared" si="1"/>
        <v>446</v>
      </c>
      <c r="O10" s="24">
        <f t="shared" si="2"/>
        <v>1054</v>
      </c>
      <c r="P10" s="24">
        <f t="shared" si="3"/>
        <v>146.93390000000002</v>
      </c>
      <c r="Q10" s="9"/>
    </row>
    <row r="11" spans="1:17" ht="27" customHeight="1">
      <c r="A11" s="8">
        <v>5</v>
      </c>
      <c r="B11" s="13" t="s">
        <v>111</v>
      </c>
      <c r="C11" s="14">
        <v>17</v>
      </c>
      <c r="D11" s="14">
        <v>46</v>
      </c>
      <c r="E11" s="15">
        <v>21.4761</v>
      </c>
      <c r="F11" s="13">
        <v>1</v>
      </c>
      <c r="G11" s="13">
        <v>1</v>
      </c>
      <c r="H11" s="15">
        <v>0.9232</v>
      </c>
      <c r="I11" s="13">
        <v>4</v>
      </c>
      <c r="J11" s="15">
        <v>0.55</v>
      </c>
      <c r="K11" s="23">
        <v>46</v>
      </c>
      <c r="L11" s="23">
        <v>148</v>
      </c>
      <c r="M11" s="15">
        <v>1.902</v>
      </c>
      <c r="N11" s="24">
        <f t="shared" si="1"/>
        <v>68</v>
      </c>
      <c r="O11" s="24">
        <f t="shared" si="2"/>
        <v>199</v>
      </c>
      <c r="P11" s="24">
        <f t="shared" si="3"/>
        <v>24.851300000000002</v>
      </c>
      <c r="Q11" s="9"/>
    </row>
    <row r="12" spans="1:17" ht="27" customHeight="1">
      <c r="A12" s="8">
        <v>6</v>
      </c>
      <c r="B12" s="13" t="s">
        <v>112</v>
      </c>
      <c r="C12" s="14">
        <v>143</v>
      </c>
      <c r="D12" s="14">
        <v>288</v>
      </c>
      <c r="E12" s="15">
        <v>124.4867</v>
      </c>
      <c r="F12" s="13">
        <v>19</v>
      </c>
      <c r="G12" s="13">
        <v>19</v>
      </c>
      <c r="H12" s="15">
        <v>17.7476</v>
      </c>
      <c r="I12" s="13">
        <v>77</v>
      </c>
      <c r="J12" s="15">
        <v>10.605</v>
      </c>
      <c r="K12" s="23">
        <v>388</v>
      </c>
      <c r="L12" s="23">
        <v>1123</v>
      </c>
      <c r="M12" s="15">
        <v>14.559</v>
      </c>
      <c r="N12" s="24">
        <f t="shared" si="1"/>
        <v>627</v>
      </c>
      <c r="O12" s="24">
        <f t="shared" si="2"/>
        <v>1507</v>
      </c>
      <c r="P12" s="24">
        <f t="shared" si="3"/>
        <v>167.39829999999998</v>
      </c>
      <c r="Q12" s="9"/>
    </row>
    <row r="13" spans="1:17" ht="27" customHeight="1">
      <c r="A13" s="8">
        <v>7</v>
      </c>
      <c r="B13" s="13" t="s">
        <v>113</v>
      </c>
      <c r="C13" s="14">
        <v>252</v>
      </c>
      <c r="D13" s="14">
        <v>532</v>
      </c>
      <c r="E13" s="15">
        <v>236.6384</v>
      </c>
      <c r="F13" s="13">
        <v>16</v>
      </c>
      <c r="G13" s="13">
        <v>16</v>
      </c>
      <c r="H13" s="15">
        <v>14.7026</v>
      </c>
      <c r="I13" s="13">
        <v>18</v>
      </c>
      <c r="J13" s="15">
        <v>3.55</v>
      </c>
      <c r="K13" s="23">
        <v>650</v>
      </c>
      <c r="L13" s="23">
        <v>1957</v>
      </c>
      <c r="M13" s="15">
        <v>25.487</v>
      </c>
      <c r="N13" s="24">
        <f t="shared" si="1"/>
        <v>936</v>
      </c>
      <c r="O13" s="24">
        <f t="shared" si="2"/>
        <v>2523</v>
      </c>
      <c r="P13" s="24">
        <f t="shared" si="3"/>
        <v>280.378</v>
      </c>
      <c r="Q13" s="9"/>
    </row>
    <row r="14" spans="1:17" ht="27" customHeight="1">
      <c r="A14" s="8">
        <v>8</v>
      </c>
      <c r="B14" s="13" t="s">
        <v>114</v>
      </c>
      <c r="C14" s="14">
        <v>300</v>
      </c>
      <c r="D14" s="14">
        <v>599</v>
      </c>
      <c r="E14" s="15">
        <v>272.1965</v>
      </c>
      <c r="F14" s="13">
        <v>20</v>
      </c>
      <c r="G14" s="13">
        <v>20</v>
      </c>
      <c r="H14" s="15">
        <v>18.9532</v>
      </c>
      <c r="I14" s="13">
        <v>38</v>
      </c>
      <c r="J14" s="15">
        <v>8.16</v>
      </c>
      <c r="K14" s="23">
        <v>891</v>
      </c>
      <c r="L14" s="23">
        <v>2575</v>
      </c>
      <c r="M14" s="15">
        <v>33.455</v>
      </c>
      <c r="N14" s="24">
        <f t="shared" si="1"/>
        <v>1249</v>
      </c>
      <c r="O14" s="24">
        <f t="shared" si="2"/>
        <v>3232</v>
      </c>
      <c r="P14" s="24">
        <f t="shared" si="3"/>
        <v>332.7647</v>
      </c>
      <c r="Q14" s="9"/>
    </row>
    <row r="15" spans="1:17" ht="27" customHeight="1">
      <c r="A15" s="8">
        <v>9</v>
      </c>
      <c r="B15" s="16" t="s">
        <v>115</v>
      </c>
      <c r="C15" s="14">
        <v>103</v>
      </c>
      <c r="D15" s="14">
        <v>294</v>
      </c>
      <c r="E15" s="15">
        <v>124.4601</v>
      </c>
      <c r="F15" s="13">
        <v>4</v>
      </c>
      <c r="G15" s="13">
        <v>4</v>
      </c>
      <c r="H15" s="15">
        <v>3.7128</v>
      </c>
      <c r="I15" s="13">
        <v>29</v>
      </c>
      <c r="J15" s="15">
        <v>5.52</v>
      </c>
      <c r="K15" s="23">
        <v>335</v>
      </c>
      <c r="L15" s="23">
        <v>1139</v>
      </c>
      <c r="M15" s="15">
        <v>14.815</v>
      </c>
      <c r="N15" s="24">
        <f t="shared" si="1"/>
        <v>471</v>
      </c>
      <c r="O15" s="24">
        <f t="shared" si="2"/>
        <v>1466</v>
      </c>
      <c r="P15" s="24">
        <f t="shared" si="3"/>
        <v>148.5079</v>
      </c>
      <c r="Q15" s="9"/>
    </row>
    <row r="16" spans="1:17" ht="27" customHeight="1">
      <c r="A16" s="8">
        <v>10</v>
      </c>
      <c r="B16" s="16" t="s">
        <v>116</v>
      </c>
      <c r="C16" s="14">
        <v>125</v>
      </c>
      <c r="D16" s="14">
        <v>298</v>
      </c>
      <c r="E16" s="15">
        <v>114.1044</v>
      </c>
      <c r="F16" s="13">
        <v>15</v>
      </c>
      <c r="G16" s="13">
        <v>15</v>
      </c>
      <c r="H16" s="15">
        <v>13.2002</v>
      </c>
      <c r="I16" s="13">
        <v>124</v>
      </c>
      <c r="J16" s="15">
        <v>22.94</v>
      </c>
      <c r="K16" s="23">
        <v>482</v>
      </c>
      <c r="L16" s="23">
        <v>1614</v>
      </c>
      <c r="M16" s="15">
        <v>20.97</v>
      </c>
      <c r="N16" s="24">
        <f t="shared" si="1"/>
        <v>746</v>
      </c>
      <c r="O16" s="24">
        <f t="shared" si="2"/>
        <v>2051</v>
      </c>
      <c r="P16" s="24">
        <f t="shared" si="3"/>
        <v>171.2146</v>
      </c>
      <c r="Q16" s="9"/>
    </row>
    <row r="17" spans="1:17" ht="27" customHeight="1">
      <c r="A17" s="8">
        <v>11</v>
      </c>
      <c r="B17" s="16" t="s">
        <v>117</v>
      </c>
      <c r="C17" s="14">
        <v>312</v>
      </c>
      <c r="D17" s="14">
        <v>616</v>
      </c>
      <c r="E17" s="15">
        <v>263.1254</v>
      </c>
      <c r="F17" s="13">
        <v>65</v>
      </c>
      <c r="G17" s="13">
        <v>65</v>
      </c>
      <c r="H17" s="15">
        <v>58.4582</v>
      </c>
      <c r="I17" s="13">
        <v>43</v>
      </c>
      <c r="J17" s="15">
        <v>8.975</v>
      </c>
      <c r="K17" s="23">
        <v>935</v>
      </c>
      <c r="L17" s="23">
        <v>2410</v>
      </c>
      <c r="M17" s="15">
        <v>31.298</v>
      </c>
      <c r="N17" s="24">
        <f t="shared" si="1"/>
        <v>1355</v>
      </c>
      <c r="O17" s="24">
        <f t="shared" si="2"/>
        <v>3134</v>
      </c>
      <c r="P17" s="24">
        <f t="shared" si="3"/>
        <v>361.8566</v>
      </c>
      <c r="Q17" s="9"/>
    </row>
    <row r="18" spans="1:17" ht="27" customHeight="1">
      <c r="A18" s="8">
        <v>12</v>
      </c>
      <c r="B18" s="16" t="s">
        <v>118</v>
      </c>
      <c r="C18" s="14">
        <v>170</v>
      </c>
      <c r="D18" s="14">
        <v>309</v>
      </c>
      <c r="E18" s="15">
        <v>149.2252</v>
      </c>
      <c r="F18" s="13">
        <v>20</v>
      </c>
      <c r="G18" s="13">
        <v>20</v>
      </c>
      <c r="H18" s="15">
        <v>18.607</v>
      </c>
      <c r="I18" s="13">
        <v>15</v>
      </c>
      <c r="J18" s="15">
        <v>3.96</v>
      </c>
      <c r="K18" s="23">
        <v>496</v>
      </c>
      <c r="L18" s="23">
        <v>1403</v>
      </c>
      <c r="M18" s="15">
        <v>18.253</v>
      </c>
      <c r="N18" s="24">
        <f t="shared" si="1"/>
        <v>701</v>
      </c>
      <c r="O18" s="24">
        <f t="shared" si="2"/>
        <v>1747</v>
      </c>
      <c r="P18" s="24">
        <f t="shared" si="3"/>
        <v>190.04520000000002</v>
      </c>
      <c r="Q18" s="9"/>
    </row>
    <row r="19" spans="1:17" ht="27" customHeight="1">
      <c r="A19" s="8">
        <v>13</v>
      </c>
      <c r="B19" s="16" t="s">
        <v>119</v>
      </c>
      <c r="C19" s="14">
        <v>122</v>
      </c>
      <c r="D19" s="14">
        <v>276</v>
      </c>
      <c r="E19" s="15">
        <v>115.597</v>
      </c>
      <c r="F19" s="13">
        <v>6</v>
      </c>
      <c r="G19" s="13">
        <v>6</v>
      </c>
      <c r="H19" s="15">
        <v>3.4942</v>
      </c>
      <c r="I19" s="13">
        <v>43</v>
      </c>
      <c r="J19" s="15">
        <v>9.68</v>
      </c>
      <c r="K19" s="23">
        <v>397</v>
      </c>
      <c r="L19" s="23">
        <v>1361</v>
      </c>
      <c r="M19" s="15">
        <v>17.621</v>
      </c>
      <c r="N19" s="24">
        <f t="shared" si="1"/>
        <v>568</v>
      </c>
      <c r="O19" s="24">
        <f t="shared" si="2"/>
        <v>1686</v>
      </c>
      <c r="P19" s="24">
        <f t="shared" si="3"/>
        <v>146.3922</v>
      </c>
      <c r="Q19" s="9"/>
    </row>
    <row r="20" spans="1:17" ht="27" customHeight="1">
      <c r="A20" s="8">
        <v>14</v>
      </c>
      <c r="B20" s="13" t="s">
        <v>120</v>
      </c>
      <c r="C20" s="14">
        <v>244</v>
      </c>
      <c r="D20" s="14">
        <v>549</v>
      </c>
      <c r="E20" s="15">
        <v>210.73</v>
      </c>
      <c r="F20" s="13">
        <v>23</v>
      </c>
      <c r="G20" s="13">
        <v>23</v>
      </c>
      <c r="H20" s="15">
        <v>20.7388</v>
      </c>
      <c r="I20" s="13">
        <v>15</v>
      </c>
      <c r="J20" s="15">
        <v>5.22</v>
      </c>
      <c r="K20" s="23">
        <v>573</v>
      </c>
      <c r="L20" s="23">
        <v>1674</v>
      </c>
      <c r="M20" s="15">
        <v>21.73</v>
      </c>
      <c r="N20" s="24">
        <f t="shared" si="1"/>
        <v>855</v>
      </c>
      <c r="O20" s="24">
        <f t="shared" si="2"/>
        <v>2261</v>
      </c>
      <c r="P20" s="24">
        <f t="shared" si="3"/>
        <v>258.4188</v>
      </c>
      <c r="Q20" s="9"/>
    </row>
    <row r="21" spans="1:17" ht="27" customHeight="1">
      <c r="A21" s="8">
        <v>15</v>
      </c>
      <c r="B21" s="13" t="s">
        <v>121</v>
      </c>
      <c r="C21" s="14">
        <v>64</v>
      </c>
      <c r="D21" s="14">
        <v>131</v>
      </c>
      <c r="E21" s="15">
        <v>57.2021</v>
      </c>
      <c r="F21" s="13">
        <v>4</v>
      </c>
      <c r="G21" s="13">
        <v>4</v>
      </c>
      <c r="H21" s="15">
        <v>3.6928</v>
      </c>
      <c r="I21" s="13">
        <v>9</v>
      </c>
      <c r="J21" s="15">
        <v>3.07</v>
      </c>
      <c r="K21" s="23">
        <v>243</v>
      </c>
      <c r="L21" s="23">
        <v>704</v>
      </c>
      <c r="M21" s="15">
        <v>9.156</v>
      </c>
      <c r="N21" s="24">
        <f t="shared" si="1"/>
        <v>320</v>
      </c>
      <c r="O21" s="24">
        <f t="shared" si="2"/>
        <v>848</v>
      </c>
      <c r="P21" s="24">
        <f t="shared" si="3"/>
        <v>73.1209</v>
      </c>
      <c r="Q21" s="9"/>
    </row>
    <row r="22" spans="1:17" ht="27" customHeight="1">
      <c r="A22" s="8">
        <v>16</v>
      </c>
      <c r="B22" s="13" t="s">
        <v>122</v>
      </c>
      <c r="C22" s="14">
        <v>66</v>
      </c>
      <c r="D22" s="14">
        <v>166</v>
      </c>
      <c r="E22" s="15">
        <v>62.5077</v>
      </c>
      <c r="F22" s="13">
        <v>1</v>
      </c>
      <c r="G22" s="13">
        <v>1</v>
      </c>
      <c r="H22" s="15">
        <v>0.9232</v>
      </c>
      <c r="I22" s="13">
        <v>19</v>
      </c>
      <c r="J22" s="15">
        <v>4.55</v>
      </c>
      <c r="K22" s="23">
        <v>184</v>
      </c>
      <c r="L22" s="23">
        <v>581</v>
      </c>
      <c r="M22" s="15">
        <v>7.549</v>
      </c>
      <c r="N22" s="24">
        <f t="shared" si="1"/>
        <v>270</v>
      </c>
      <c r="O22" s="24">
        <f t="shared" si="2"/>
        <v>767</v>
      </c>
      <c r="P22" s="24">
        <f t="shared" si="3"/>
        <v>75.52990000000001</v>
      </c>
      <c r="Q22" s="9"/>
    </row>
    <row r="23" spans="1:17" ht="27" customHeight="1">
      <c r="A23" s="8">
        <v>17</v>
      </c>
      <c r="B23" s="13" t="s">
        <v>123</v>
      </c>
      <c r="C23" s="14">
        <v>86</v>
      </c>
      <c r="D23" s="14">
        <v>184</v>
      </c>
      <c r="E23" s="15">
        <v>74.7069</v>
      </c>
      <c r="F23" s="13">
        <v>11</v>
      </c>
      <c r="G23" s="13">
        <v>11</v>
      </c>
      <c r="H23" s="15">
        <v>8.9488</v>
      </c>
      <c r="I23" s="13">
        <v>32</v>
      </c>
      <c r="J23" s="15">
        <v>3.291</v>
      </c>
      <c r="K23" s="23">
        <v>284</v>
      </c>
      <c r="L23" s="23">
        <v>909</v>
      </c>
      <c r="M23" s="15">
        <v>11.857</v>
      </c>
      <c r="N23" s="24">
        <f t="shared" si="1"/>
        <v>413</v>
      </c>
      <c r="O23" s="24">
        <f t="shared" si="2"/>
        <v>1136</v>
      </c>
      <c r="P23" s="24">
        <f t="shared" si="3"/>
        <v>98.8037</v>
      </c>
      <c r="Q23" s="9"/>
    </row>
    <row r="24" spans="1:17" ht="27" customHeight="1">
      <c r="A24" s="8">
        <v>18</v>
      </c>
      <c r="B24" s="13" t="s">
        <v>124</v>
      </c>
      <c r="C24" s="14">
        <v>78</v>
      </c>
      <c r="D24" s="14">
        <v>169</v>
      </c>
      <c r="E24" s="15">
        <v>71.6719</v>
      </c>
      <c r="F24" s="13">
        <v>7</v>
      </c>
      <c r="G24" s="13">
        <v>7</v>
      </c>
      <c r="H24" s="15">
        <v>6.387</v>
      </c>
      <c r="I24" s="13">
        <v>5</v>
      </c>
      <c r="J24" s="15">
        <v>3.46</v>
      </c>
      <c r="K24" s="23">
        <v>284</v>
      </c>
      <c r="L24" s="23">
        <v>960</v>
      </c>
      <c r="M24" s="15">
        <v>12.456</v>
      </c>
      <c r="N24" s="24">
        <f t="shared" si="1"/>
        <v>374</v>
      </c>
      <c r="O24" s="24">
        <f t="shared" si="2"/>
        <v>1141</v>
      </c>
      <c r="P24" s="24">
        <f t="shared" si="3"/>
        <v>93.97489999999999</v>
      </c>
      <c r="Q24" s="9"/>
    </row>
    <row r="25" spans="1:17" ht="27" customHeight="1">
      <c r="A25" s="8">
        <v>19</v>
      </c>
      <c r="B25" s="13" t="s">
        <v>125</v>
      </c>
      <c r="C25" s="14">
        <v>97</v>
      </c>
      <c r="D25" s="14">
        <v>193</v>
      </c>
      <c r="E25" s="15">
        <v>85.5061</v>
      </c>
      <c r="F25" s="13">
        <v>9</v>
      </c>
      <c r="G25" s="13">
        <v>9</v>
      </c>
      <c r="H25" s="15">
        <v>8.041</v>
      </c>
      <c r="I25" s="13">
        <v>39</v>
      </c>
      <c r="J25" s="15">
        <v>6.188</v>
      </c>
      <c r="K25" s="23">
        <v>278</v>
      </c>
      <c r="L25" s="23">
        <v>830</v>
      </c>
      <c r="M25" s="15">
        <v>10.774</v>
      </c>
      <c r="N25" s="24">
        <f t="shared" si="1"/>
        <v>423</v>
      </c>
      <c r="O25" s="24">
        <f t="shared" si="2"/>
        <v>1071</v>
      </c>
      <c r="P25" s="24">
        <f t="shared" si="3"/>
        <v>110.5091</v>
      </c>
      <c r="Q25" s="9"/>
    </row>
    <row r="26" spans="1:17" ht="27" customHeight="1">
      <c r="A26" s="8">
        <v>20</v>
      </c>
      <c r="B26" s="13" t="s">
        <v>126</v>
      </c>
      <c r="C26" s="14">
        <v>66</v>
      </c>
      <c r="D26" s="14">
        <v>141</v>
      </c>
      <c r="E26" s="15">
        <v>57.616</v>
      </c>
      <c r="F26" s="13">
        <v>7</v>
      </c>
      <c r="G26" s="13">
        <v>7</v>
      </c>
      <c r="H26" s="15">
        <v>5.3714</v>
      </c>
      <c r="I26" s="13">
        <v>6</v>
      </c>
      <c r="J26" s="15">
        <v>2.48</v>
      </c>
      <c r="K26" s="23">
        <v>197</v>
      </c>
      <c r="L26" s="23">
        <v>590</v>
      </c>
      <c r="M26" s="15">
        <v>7.666</v>
      </c>
      <c r="N26" s="24">
        <f t="shared" si="1"/>
        <v>276</v>
      </c>
      <c r="O26" s="24">
        <f t="shared" si="2"/>
        <v>744</v>
      </c>
      <c r="P26" s="24">
        <f t="shared" si="3"/>
        <v>73.1334</v>
      </c>
      <c r="Q26" s="9"/>
    </row>
    <row r="27" spans="1:17" ht="27" customHeight="1">
      <c r="A27" s="8">
        <v>21</v>
      </c>
      <c r="B27" s="13" t="s">
        <v>127</v>
      </c>
      <c r="C27" s="14">
        <v>52</v>
      </c>
      <c r="D27" s="14">
        <v>101</v>
      </c>
      <c r="E27" s="15">
        <v>53.6208</v>
      </c>
      <c r="F27" s="13">
        <v>6</v>
      </c>
      <c r="G27" s="13">
        <v>6</v>
      </c>
      <c r="H27" s="15">
        <v>4.679</v>
      </c>
      <c r="I27" s="13">
        <v>8</v>
      </c>
      <c r="J27" s="15">
        <v>2.19</v>
      </c>
      <c r="K27" s="23">
        <v>132</v>
      </c>
      <c r="L27" s="23">
        <v>321</v>
      </c>
      <c r="M27" s="15">
        <v>4.187</v>
      </c>
      <c r="N27" s="24">
        <f t="shared" si="1"/>
        <v>198</v>
      </c>
      <c r="O27" s="24">
        <f t="shared" si="2"/>
        <v>436</v>
      </c>
      <c r="P27" s="24">
        <f t="shared" si="3"/>
        <v>64.6768</v>
      </c>
      <c r="Q27" s="9"/>
    </row>
  </sheetData>
  <sheetProtection/>
  <mergeCells count="9">
    <mergeCell ref="A2:Q2"/>
    <mergeCell ref="C4:E4"/>
    <mergeCell ref="F4:H4"/>
    <mergeCell ref="I4:J4"/>
    <mergeCell ref="K4:M4"/>
    <mergeCell ref="N4:P4"/>
    <mergeCell ref="A4:A5"/>
    <mergeCell ref="B4:B5"/>
    <mergeCell ref="Q4:Q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C18"/>
  <sheetViews>
    <sheetView zoomScaleSheetLayoutView="100" workbookViewId="0" topLeftCell="A1">
      <selection activeCell="B18" sqref="B18"/>
    </sheetView>
  </sheetViews>
  <sheetFormatPr defaultColWidth="9.00390625" defaultRowHeight="15"/>
  <cols>
    <col min="1" max="1" width="9.00390625" style="216" customWidth="1"/>
    <col min="2" max="2" width="56.28125" style="216" customWidth="1"/>
    <col min="3" max="16384" width="9.00390625" style="216" customWidth="1"/>
  </cols>
  <sheetData>
    <row r="1" ht="28.5" customHeight="1">
      <c r="B1" s="217" t="s">
        <v>3</v>
      </c>
    </row>
    <row r="2" ht="17.25" customHeight="1"/>
    <row r="3" spans="2:3" ht="27" customHeight="1">
      <c r="B3" s="218" t="s">
        <v>4</v>
      </c>
      <c r="C3" s="219"/>
    </row>
    <row r="4" spans="2:3" ht="30" customHeight="1">
      <c r="B4" s="218" t="s">
        <v>5</v>
      </c>
      <c r="C4" s="220"/>
    </row>
    <row r="5" spans="2:3" ht="30" customHeight="1">
      <c r="B5" s="218" t="s">
        <v>6</v>
      </c>
      <c r="C5" s="220"/>
    </row>
    <row r="6" spans="2:3" ht="30" customHeight="1">
      <c r="B6" s="218" t="s">
        <v>7</v>
      </c>
      <c r="C6" s="220"/>
    </row>
    <row r="7" spans="2:3" ht="30" customHeight="1">
      <c r="B7" s="218" t="s">
        <v>8</v>
      </c>
      <c r="C7" s="220"/>
    </row>
    <row r="8" spans="2:3" ht="30" customHeight="1">
      <c r="B8" s="218" t="s">
        <v>9</v>
      </c>
      <c r="C8" s="220"/>
    </row>
    <row r="9" spans="2:3" ht="30" customHeight="1">
      <c r="B9" s="218" t="s">
        <v>10</v>
      </c>
      <c r="C9" s="220"/>
    </row>
    <row r="10" spans="2:3" ht="30" customHeight="1">
      <c r="B10" s="218" t="s">
        <v>11</v>
      </c>
      <c r="C10" s="220"/>
    </row>
    <row r="11" spans="2:3" ht="30" customHeight="1">
      <c r="B11" s="218" t="s">
        <v>12</v>
      </c>
      <c r="C11" s="220"/>
    </row>
    <row r="12" spans="2:3" ht="30" customHeight="1">
      <c r="B12" s="218" t="s">
        <v>13</v>
      </c>
      <c r="C12" s="220"/>
    </row>
    <row r="13" ht="30" customHeight="1">
      <c r="B13" s="218" t="s">
        <v>14</v>
      </c>
    </row>
    <row r="14" ht="30" customHeight="1">
      <c r="B14" s="218" t="s">
        <v>15</v>
      </c>
    </row>
    <row r="15" ht="30" customHeight="1">
      <c r="B15" s="218" t="s">
        <v>16</v>
      </c>
    </row>
    <row r="16" ht="30" customHeight="1">
      <c r="B16" s="218" t="s">
        <v>17</v>
      </c>
    </row>
    <row r="17" ht="30" customHeight="1">
      <c r="B17" s="218" t="s">
        <v>18</v>
      </c>
    </row>
    <row r="18" ht="30.75" customHeight="1">
      <c r="B18" s="218" t="s">
        <v>19</v>
      </c>
    </row>
  </sheetData>
  <sheetProtection/>
  <printOptions horizontalCentered="1"/>
  <pageMargins left="0.747916666666667" right="0.747916666666667" top="0.984027777777778" bottom="0.984027777777778" header="0.511805555555556" footer="0.511805555555556"/>
  <pageSetup orientation="portrait" paperSize="9"/>
</worksheet>
</file>

<file path=xl/worksheets/sheet3.xml><?xml version="1.0" encoding="utf-8"?>
<worksheet xmlns="http://schemas.openxmlformats.org/spreadsheetml/2006/main" xmlns:r="http://schemas.openxmlformats.org/officeDocument/2006/relationships">
  <dimension ref="A1:E28"/>
  <sheetViews>
    <sheetView zoomScaleSheetLayoutView="100" workbookViewId="0" topLeftCell="A13">
      <selection activeCell="D26" sqref="D26"/>
    </sheetView>
  </sheetViews>
  <sheetFormatPr defaultColWidth="9.00390625" defaultRowHeight="15"/>
  <cols>
    <col min="1" max="1" width="37.140625" style="0" customWidth="1"/>
    <col min="2" max="2" width="10.57421875" style="196" customWidth="1"/>
    <col min="3" max="3" width="13.28125" style="27" customWidth="1"/>
    <col min="4" max="4" width="12.7109375" style="27" customWidth="1"/>
    <col min="5" max="5" width="11.00390625" style="27" customWidth="1"/>
  </cols>
  <sheetData>
    <row r="1" ht="18" customHeight="1">
      <c r="A1" t="s">
        <v>20</v>
      </c>
    </row>
    <row r="2" spans="1:5" ht="21.75" customHeight="1">
      <c r="A2" s="197" t="s">
        <v>21</v>
      </c>
      <c r="B2" s="197"/>
      <c r="C2" s="197"/>
      <c r="D2" s="197"/>
      <c r="E2" s="197"/>
    </row>
    <row r="3" spans="1:2" ht="18" customHeight="1">
      <c r="A3" s="186"/>
      <c r="B3" s="198"/>
    </row>
    <row r="4" spans="1:5" ht="40.5" customHeight="1">
      <c r="A4" s="199" t="s">
        <v>22</v>
      </c>
      <c r="B4" s="200" t="s">
        <v>23</v>
      </c>
      <c r="C4" s="199" t="s">
        <v>24</v>
      </c>
      <c r="D4" s="199" t="s">
        <v>25</v>
      </c>
      <c r="E4" s="199" t="s">
        <v>26</v>
      </c>
    </row>
    <row r="5" spans="1:5" ht="24.75" customHeight="1">
      <c r="A5" s="201" t="s">
        <v>27</v>
      </c>
      <c r="B5" s="86">
        <f>SUM(B6+B17+B27)</f>
        <v>50214</v>
      </c>
      <c r="C5" s="202">
        <f>SUM(C6+C17+C27)</f>
        <v>25834.156800000004</v>
      </c>
      <c r="D5" s="202">
        <f>SUM(D6+D17+D27)</f>
        <v>24268.335600000006</v>
      </c>
      <c r="E5" s="203">
        <f aca="true" t="shared" si="0" ref="E5:E19">SUM(C5-D5)/D5*100</f>
        <v>6.45211614759439</v>
      </c>
    </row>
    <row r="6" spans="1:5" ht="24.75" customHeight="1">
      <c r="A6" s="204" t="s">
        <v>28</v>
      </c>
      <c r="B6" s="86">
        <f>B7+B10+B13+B14+B15</f>
        <v>33866</v>
      </c>
      <c r="C6" s="202">
        <f>C7+C10+C13+C14+C15+C16</f>
        <v>22591.553900000003</v>
      </c>
      <c r="D6" s="202">
        <f>D7+D10+D13+D14+D15+D16</f>
        <v>21089.931600000004</v>
      </c>
      <c r="E6" s="203">
        <f t="shared" si="0"/>
        <v>7.120090896833439</v>
      </c>
    </row>
    <row r="7" spans="1:5" ht="24.75" customHeight="1">
      <c r="A7" s="205" t="s">
        <v>29</v>
      </c>
      <c r="B7" s="33">
        <f>B8+B9</f>
        <v>22747</v>
      </c>
      <c r="C7" s="206">
        <f>SUM(C8+C9)</f>
        <v>13352.1807</v>
      </c>
      <c r="D7" s="206">
        <f>SUM(D8+D9)</f>
        <v>12528.400000000001</v>
      </c>
      <c r="E7" s="207">
        <f t="shared" si="0"/>
        <v>6.575306503623761</v>
      </c>
    </row>
    <row r="8" spans="1:5" ht="24.75" customHeight="1">
      <c r="A8" s="205" t="s">
        <v>30</v>
      </c>
      <c r="B8" s="33">
        <f>'表三 城乡低保'!C7</f>
        <v>8799</v>
      </c>
      <c r="C8" s="208">
        <f>'表三 城乡低保'!D7</f>
        <v>6598.5348</v>
      </c>
      <c r="D8" s="208">
        <f>'表三 城乡低保'!E7</f>
        <v>6680.1</v>
      </c>
      <c r="E8" s="207">
        <f t="shared" si="0"/>
        <v>-1.2210176494363856</v>
      </c>
    </row>
    <row r="9" spans="1:5" ht="24.75" customHeight="1">
      <c r="A9" s="205" t="s">
        <v>31</v>
      </c>
      <c r="B9" s="33">
        <f>'表三 城乡低保'!C8</f>
        <v>13948</v>
      </c>
      <c r="C9" s="208">
        <f>'表三 城乡低保'!D8</f>
        <v>6753.6459</v>
      </c>
      <c r="D9" s="208">
        <f>'表三 城乡低保'!E8</f>
        <v>5848.3</v>
      </c>
      <c r="E9" s="207">
        <f t="shared" si="0"/>
        <v>15.48049689653404</v>
      </c>
    </row>
    <row r="10" spans="1:5" ht="24.75" customHeight="1">
      <c r="A10" s="205" t="s">
        <v>32</v>
      </c>
      <c r="B10" s="33">
        <f>SUM(B11:B12)</f>
        <v>6856</v>
      </c>
      <c r="C10" s="208">
        <f>SUM(C11:C12)</f>
        <v>7281.389</v>
      </c>
      <c r="D10" s="208">
        <f>SUM(D11:D12)</f>
        <v>6513.2</v>
      </c>
      <c r="E10" s="207">
        <f t="shared" si="0"/>
        <v>11.794340723453914</v>
      </c>
    </row>
    <row r="11" spans="1:5" s="195" customFormat="1" ht="24.75" customHeight="1">
      <c r="A11" s="209" t="s">
        <v>33</v>
      </c>
      <c r="B11" s="210">
        <f>'表四 特困人员救助'!B10</f>
        <v>5236</v>
      </c>
      <c r="C11" s="210">
        <f>'表四 特困人员救助'!F10</f>
        <v>5661.232</v>
      </c>
      <c r="D11" s="208">
        <f>'表四 特困人员救助'!K10</f>
        <v>5249</v>
      </c>
      <c r="E11" s="211">
        <f t="shared" si="0"/>
        <v>7.853534006477424</v>
      </c>
    </row>
    <row r="12" spans="1:5" s="195" customFormat="1" ht="24.75" customHeight="1">
      <c r="A12" s="209" t="s">
        <v>34</v>
      </c>
      <c r="B12" s="210">
        <f>'表四 特困人员救助'!B14</f>
        <v>1620</v>
      </c>
      <c r="C12" s="208">
        <f>'表四 特困人员救助'!F14</f>
        <v>1620.157</v>
      </c>
      <c r="D12" s="208">
        <f>'表四 特困人员救助'!K14</f>
        <v>1264.2</v>
      </c>
      <c r="E12" s="211">
        <f t="shared" si="0"/>
        <v>28.156699889258018</v>
      </c>
    </row>
    <row r="13" spans="1:5" ht="24.75" customHeight="1">
      <c r="A13" s="205" t="s">
        <v>35</v>
      </c>
      <c r="B13" s="33">
        <v>393</v>
      </c>
      <c r="C13" s="208">
        <v>247.9</v>
      </c>
      <c r="D13" s="208">
        <v>251.4</v>
      </c>
      <c r="E13" s="207">
        <f t="shared" si="0"/>
        <v>-1.3922036595067622</v>
      </c>
    </row>
    <row r="14" spans="1:5" ht="24.75" customHeight="1">
      <c r="A14" s="205" t="s">
        <v>36</v>
      </c>
      <c r="B14" s="33">
        <f>'表五 临时救助'!B6</f>
        <v>3636</v>
      </c>
      <c r="C14" s="208">
        <f>'表五 临时救助'!C6</f>
        <v>852.5081999999998</v>
      </c>
      <c r="D14" s="208">
        <f>'表五 临时救助'!D6</f>
        <v>772.0576</v>
      </c>
      <c r="E14" s="207">
        <f t="shared" si="0"/>
        <v>10.420284704146399</v>
      </c>
    </row>
    <row r="15" spans="1:5" ht="24.75" customHeight="1">
      <c r="A15" s="205" t="s">
        <v>37</v>
      </c>
      <c r="B15" s="33">
        <f>'表十二 流浪乞讨人员救助'!C6</f>
        <v>234</v>
      </c>
      <c r="C15" s="208">
        <v>227.9</v>
      </c>
      <c r="D15" s="208">
        <v>385.7</v>
      </c>
      <c r="E15" s="207">
        <f t="shared" si="0"/>
        <v>-40.91262639357013</v>
      </c>
    </row>
    <row r="16" spans="1:5" ht="24.75" customHeight="1">
      <c r="A16" s="205" t="s">
        <v>38</v>
      </c>
      <c r="B16" s="33">
        <v>46294</v>
      </c>
      <c r="C16" s="208">
        <v>629.676</v>
      </c>
      <c r="D16" s="208">
        <v>639.174</v>
      </c>
      <c r="E16" s="207">
        <f t="shared" si="0"/>
        <v>-1.4859803433806653</v>
      </c>
    </row>
    <row r="17" spans="1:5" ht="24.75" customHeight="1">
      <c r="A17" s="204" t="s">
        <v>39</v>
      </c>
      <c r="B17" s="86">
        <f>B18+B21+B24</f>
        <v>16348</v>
      </c>
      <c r="C17" s="212">
        <f>C18+C21+C24</f>
        <v>1833.7029000000002</v>
      </c>
      <c r="D17" s="212">
        <f>D18+D21+D24</f>
        <v>1845.504</v>
      </c>
      <c r="E17" s="203">
        <f t="shared" si="0"/>
        <v>-0.639451336870561</v>
      </c>
    </row>
    <row r="18" spans="1:5" ht="24.75" customHeight="1">
      <c r="A18" s="205" t="s">
        <v>40</v>
      </c>
      <c r="B18" s="33">
        <f>B19+B20</f>
        <v>220</v>
      </c>
      <c r="C18" s="206">
        <f>C19+C20</f>
        <v>184.55889999999997</v>
      </c>
      <c r="D18" s="206">
        <f>D19</f>
        <v>122.704</v>
      </c>
      <c r="E18" s="207">
        <f t="shared" si="0"/>
        <v>50.40984808971181</v>
      </c>
    </row>
    <row r="19" spans="1:5" ht="24.75" customHeight="1">
      <c r="A19" s="205" t="s">
        <v>41</v>
      </c>
      <c r="B19" s="33">
        <f>'表十 孤儿生活补助'!B6</f>
        <v>98</v>
      </c>
      <c r="C19" s="213">
        <f>'表十 孤儿生活补助'!E6</f>
        <v>133.89159999999998</v>
      </c>
      <c r="D19" s="208">
        <f>'表十 孤儿生活补助'!H6</f>
        <v>122.704</v>
      </c>
      <c r="E19" s="207">
        <f t="shared" si="0"/>
        <v>9.11755118007562</v>
      </c>
    </row>
    <row r="20" spans="1:5" ht="24.75" customHeight="1">
      <c r="A20" s="205" t="s">
        <v>42</v>
      </c>
      <c r="B20" s="33">
        <f>'表十一 事实无人抚养儿童生活补助 '!B6</f>
        <v>122</v>
      </c>
      <c r="C20" s="213">
        <f>'表十一 事实无人抚养儿童生活补助 '!E6</f>
        <v>50.66729999999999</v>
      </c>
      <c r="D20" s="208" t="s">
        <v>43</v>
      </c>
      <c r="E20" s="207" t="s">
        <v>43</v>
      </c>
    </row>
    <row r="21" spans="1:5" ht="24.75" customHeight="1">
      <c r="A21" s="205" t="s">
        <v>44</v>
      </c>
      <c r="B21" s="33">
        <f>SUM(B22+B23)</f>
        <v>2149</v>
      </c>
      <c r="C21" s="208">
        <f>SUM(C22+C23)</f>
        <v>455.65999999999997</v>
      </c>
      <c r="D21" s="208">
        <f>SUM(D22+D23)</f>
        <v>508.6</v>
      </c>
      <c r="E21" s="207">
        <f aca="true" t="shared" si="1" ref="E21:E27">SUM(C21-D21)/D21*100</f>
        <v>-10.408965788438863</v>
      </c>
    </row>
    <row r="22" spans="1:5" ht="24.75" customHeight="1">
      <c r="A22" s="205" t="s">
        <v>45</v>
      </c>
      <c r="B22" s="33">
        <f>'表八 老年人福利'!D6</f>
        <v>60</v>
      </c>
      <c r="C22" s="208">
        <f>'表八 老年人福利'!E6</f>
        <v>20.7</v>
      </c>
      <c r="D22" s="208">
        <v>23.6</v>
      </c>
      <c r="E22" s="207">
        <f t="shared" si="1"/>
        <v>-12.288135593220348</v>
      </c>
    </row>
    <row r="23" spans="1:5" ht="24.75" customHeight="1">
      <c r="A23" s="205" t="s">
        <v>46</v>
      </c>
      <c r="B23" s="33">
        <f>'表八 老年人福利'!F6</f>
        <v>2089</v>
      </c>
      <c r="C23" s="208">
        <f>'表八 老年人福利'!G6</f>
        <v>434.96</v>
      </c>
      <c r="D23" s="208">
        <v>485</v>
      </c>
      <c r="E23" s="207">
        <f t="shared" si="1"/>
        <v>-10.31752577319588</v>
      </c>
    </row>
    <row r="24" spans="1:5" ht="24.75" customHeight="1">
      <c r="A24" s="205" t="s">
        <v>47</v>
      </c>
      <c r="B24" s="33">
        <f>SUM(B25+B26)</f>
        <v>13979</v>
      </c>
      <c r="C24" s="208">
        <f>SUM(C25+C26)</f>
        <v>1193.4840000000002</v>
      </c>
      <c r="D24" s="208">
        <f>SUM(D25+D26)</f>
        <v>1214.2</v>
      </c>
      <c r="E24" s="207">
        <f t="shared" si="1"/>
        <v>-1.7061439631032693</v>
      </c>
    </row>
    <row r="25" spans="1:5" ht="24.75" customHeight="1">
      <c r="A25" s="205" t="s">
        <v>48</v>
      </c>
      <c r="B25" s="33">
        <f>'表九 残疾人福利'!C6</f>
        <v>5787</v>
      </c>
      <c r="C25" s="208">
        <f>'表九 残疾人福利'!F6</f>
        <v>482.923</v>
      </c>
      <c r="D25" s="208">
        <v>499.8</v>
      </c>
      <c r="E25" s="207">
        <f t="shared" si="1"/>
        <v>-3.376750700280114</v>
      </c>
    </row>
    <row r="26" spans="1:5" ht="24.75" customHeight="1">
      <c r="A26" s="205" t="s">
        <v>49</v>
      </c>
      <c r="B26" s="33">
        <f>'表九 残疾人福利'!D6</f>
        <v>8192</v>
      </c>
      <c r="C26" s="208">
        <f>'表九 残疾人福利'!G6</f>
        <v>710.5610000000001</v>
      </c>
      <c r="D26" s="208">
        <v>714.4</v>
      </c>
      <c r="E26" s="207">
        <f t="shared" si="1"/>
        <v>-0.5373740201567508</v>
      </c>
    </row>
    <row r="27" spans="1:5" ht="24.75" customHeight="1">
      <c r="A27" s="204" t="s">
        <v>50</v>
      </c>
      <c r="B27" s="214"/>
      <c r="C27" s="202">
        <v>1408.9</v>
      </c>
      <c r="D27" s="202">
        <v>1332.9</v>
      </c>
      <c r="E27" s="203">
        <f t="shared" si="1"/>
        <v>5.701853102258234</v>
      </c>
    </row>
    <row r="28" spans="1:5" ht="45" customHeight="1">
      <c r="A28" s="215"/>
      <c r="B28" s="215"/>
      <c r="C28" s="215"/>
      <c r="D28" s="215"/>
      <c r="E28" s="215"/>
    </row>
    <row r="29" ht="27" customHeight="1"/>
  </sheetData>
  <sheetProtection/>
  <mergeCells count="2">
    <mergeCell ref="A2:E2"/>
    <mergeCell ref="A28:E28"/>
  </mergeCells>
  <printOptions/>
  <pageMargins left="0.699305555555556" right="0.699305555555556"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30"/>
  <sheetViews>
    <sheetView zoomScaleSheetLayoutView="100" workbookViewId="0" topLeftCell="A19">
      <selection activeCell="H26" sqref="H26"/>
    </sheetView>
  </sheetViews>
  <sheetFormatPr defaultColWidth="9.00390625" defaultRowHeight="15"/>
  <cols>
    <col min="1" max="1" width="33.421875" style="0" customWidth="1"/>
    <col min="2" max="2" width="11.7109375" style="27" customWidth="1"/>
    <col min="3" max="3" width="9.7109375" style="0" customWidth="1"/>
    <col min="4" max="4" width="10.28125" style="0" customWidth="1"/>
    <col min="5" max="5" width="12.00390625" style="0" customWidth="1"/>
  </cols>
  <sheetData>
    <row r="1" ht="13.5">
      <c r="A1" t="s">
        <v>51</v>
      </c>
    </row>
    <row r="2" spans="1:5" ht="18.75">
      <c r="A2" s="3" t="s">
        <v>52</v>
      </c>
      <c r="B2" s="3"/>
      <c r="C2" s="3"/>
      <c r="D2" s="3"/>
      <c r="E2" s="3"/>
    </row>
    <row r="3" ht="13.5">
      <c r="A3" s="186"/>
    </row>
    <row r="4" spans="1:5" ht="31.5" customHeight="1">
      <c r="A4" s="187" t="s">
        <v>53</v>
      </c>
      <c r="B4" s="187" t="s">
        <v>54</v>
      </c>
      <c r="C4" s="187" t="s">
        <v>55</v>
      </c>
      <c r="D4" s="187" t="s">
        <v>56</v>
      </c>
      <c r="E4" s="187" t="s">
        <v>57</v>
      </c>
    </row>
    <row r="5" spans="1:5" s="185" customFormat="1" ht="24.75" customHeight="1">
      <c r="A5" s="188" t="s">
        <v>58</v>
      </c>
      <c r="B5" s="130"/>
      <c r="C5" s="130"/>
      <c r="D5" s="130"/>
      <c r="E5" s="130"/>
    </row>
    <row r="6" spans="1:5" ht="24.75" customHeight="1">
      <c r="A6" s="189" t="s">
        <v>59</v>
      </c>
      <c r="B6" s="133" t="s">
        <v>60</v>
      </c>
      <c r="C6" s="133">
        <v>580</v>
      </c>
      <c r="D6" s="133">
        <v>620</v>
      </c>
      <c r="E6" s="190" t="s">
        <v>61</v>
      </c>
    </row>
    <row r="7" spans="1:5" ht="24.75" customHeight="1">
      <c r="A7" s="189" t="s">
        <v>62</v>
      </c>
      <c r="B7" s="191" t="s">
        <v>60</v>
      </c>
      <c r="C7" s="191">
        <v>440</v>
      </c>
      <c r="D7" s="191">
        <f>5952/12</f>
        <v>496</v>
      </c>
      <c r="E7" s="190" t="s">
        <v>61</v>
      </c>
    </row>
    <row r="8" spans="1:5" ht="24.75" customHeight="1">
      <c r="A8" s="189" t="s">
        <v>63</v>
      </c>
      <c r="B8" s="133"/>
      <c r="C8" s="133"/>
      <c r="D8" s="133"/>
      <c r="E8" s="133"/>
    </row>
    <row r="9" spans="1:5" ht="24.75" customHeight="1">
      <c r="A9" s="189" t="s">
        <v>64</v>
      </c>
      <c r="B9" s="133" t="s">
        <v>60</v>
      </c>
      <c r="C9" s="133">
        <v>754</v>
      </c>
      <c r="D9" s="133">
        <f>9672/12</f>
        <v>806</v>
      </c>
      <c r="E9" s="190" t="s">
        <v>61</v>
      </c>
    </row>
    <row r="10" spans="1:5" ht="24.75" customHeight="1">
      <c r="A10" s="189" t="s">
        <v>65</v>
      </c>
      <c r="B10" s="133"/>
      <c r="C10" s="133"/>
      <c r="D10" s="133"/>
      <c r="E10" s="133"/>
    </row>
    <row r="11" spans="1:5" ht="24.75" customHeight="1">
      <c r="A11" s="189" t="s">
        <v>66</v>
      </c>
      <c r="B11" s="133" t="s">
        <v>60</v>
      </c>
      <c r="C11" s="133"/>
      <c r="D11" s="133">
        <v>50</v>
      </c>
      <c r="E11" s="190" t="s">
        <v>61</v>
      </c>
    </row>
    <row r="12" spans="1:5" ht="24.75" customHeight="1">
      <c r="A12" s="189" t="s">
        <v>67</v>
      </c>
      <c r="B12" s="133" t="s">
        <v>60</v>
      </c>
      <c r="C12" s="133">
        <v>200</v>
      </c>
      <c r="D12" s="133">
        <v>200</v>
      </c>
      <c r="E12" s="190" t="s">
        <v>68</v>
      </c>
    </row>
    <row r="13" spans="1:5" ht="24.75" customHeight="1">
      <c r="A13" s="189" t="s">
        <v>69</v>
      </c>
      <c r="B13" s="133" t="s">
        <v>60</v>
      </c>
      <c r="C13" s="133">
        <v>300</v>
      </c>
      <c r="D13" s="133">
        <v>300</v>
      </c>
      <c r="E13" s="190" t="s">
        <v>68</v>
      </c>
    </row>
    <row r="14" spans="1:5" ht="24.75" customHeight="1">
      <c r="A14" s="188" t="s">
        <v>70</v>
      </c>
      <c r="B14" s="133"/>
      <c r="C14" s="133"/>
      <c r="D14" s="133"/>
      <c r="E14" s="190"/>
    </row>
    <row r="15" spans="1:5" s="185" customFormat="1" ht="24.75" customHeight="1">
      <c r="A15" s="189" t="s">
        <v>71</v>
      </c>
      <c r="B15" s="130"/>
      <c r="C15" s="130"/>
      <c r="D15" s="130"/>
      <c r="E15" s="130"/>
    </row>
    <row r="16" spans="1:5" s="185" customFormat="1" ht="24.75" customHeight="1">
      <c r="A16" s="189" t="s">
        <v>72</v>
      </c>
      <c r="B16" s="130"/>
      <c r="C16" s="130"/>
      <c r="D16" s="130"/>
      <c r="E16" s="130"/>
    </row>
    <row r="17" spans="1:5" ht="24.75" customHeight="1">
      <c r="A17" s="189" t="s">
        <v>73</v>
      </c>
      <c r="B17" s="133" t="s">
        <v>60</v>
      </c>
      <c r="C17" s="133">
        <v>1404</v>
      </c>
      <c r="D17" s="133">
        <v>1456</v>
      </c>
      <c r="E17" s="190" t="s">
        <v>61</v>
      </c>
    </row>
    <row r="18" spans="1:5" ht="24.75" customHeight="1">
      <c r="A18" s="189" t="s">
        <v>74</v>
      </c>
      <c r="B18" s="133" t="s">
        <v>60</v>
      </c>
      <c r="C18" s="133">
        <v>1204</v>
      </c>
      <c r="D18" s="133">
        <v>1256</v>
      </c>
      <c r="E18" s="190" t="s">
        <v>61</v>
      </c>
    </row>
    <row r="19" spans="1:5" ht="24.75" customHeight="1">
      <c r="A19" s="189" t="s">
        <v>75</v>
      </c>
      <c r="B19" s="133"/>
      <c r="C19" s="133"/>
      <c r="D19" s="133"/>
      <c r="E19" s="190"/>
    </row>
    <row r="20" spans="1:5" ht="24.75" customHeight="1">
      <c r="A20" s="189" t="s">
        <v>76</v>
      </c>
      <c r="B20" s="133" t="s">
        <v>60</v>
      </c>
      <c r="C20" s="133">
        <v>1404</v>
      </c>
      <c r="D20" s="133">
        <v>1456</v>
      </c>
      <c r="E20" s="190" t="s">
        <v>61</v>
      </c>
    </row>
    <row r="21" spans="1:5" ht="24.75" customHeight="1">
      <c r="A21" s="189" t="s">
        <v>77</v>
      </c>
      <c r="B21" s="133" t="s">
        <v>60</v>
      </c>
      <c r="C21" s="133">
        <v>1204</v>
      </c>
      <c r="D21" s="133">
        <v>1204</v>
      </c>
      <c r="E21" s="190" t="s">
        <v>78</v>
      </c>
    </row>
    <row r="22" spans="1:5" ht="24.75" customHeight="1">
      <c r="A22" s="189" t="s">
        <v>79</v>
      </c>
      <c r="B22" s="192"/>
      <c r="C22" s="189"/>
      <c r="D22" s="189"/>
      <c r="E22" s="193"/>
    </row>
    <row r="23" spans="1:5" ht="24.75" customHeight="1">
      <c r="A23" s="189" t="s">
        <v>80</v>
      </c>
      <c r="B23" s="133" t="s">
        <v>60</v>
      </c>
      <c r="C23" s="133">
        <v>300</v>
      </c>
      <c r="D23" s="133">
        <v>300</v>
      </c>
      <c r="E23" s="190" t="s">
        <v>81</v>
      </c>
    </row>
    <row r="24" spans="1:5" ht="24.75" customHeight="1">
      <c r="A24" s="189" t="s">
        <v>82</v>
      </c>
      <c r="B24" s="133" t="s">
        <v>60</v>
      </c>
      <c r="C24" s="133">
        <v>200</v>
      </c>
      <c r="D24" s="133">
        <v>200</v>
      </c>
      <c r="E24" s="190" t="s">
        <v>81</v>
      </c>
    </row>
    <row r="25" spans="1:5" s="185" customFormat="1" ht="24.75" customHeight="1">
      <c r="A25" s="189" t="s">
        <v>83</v>
      </c>
      <c r="B25" s="130"/>
      <c r="C25" s="130"/>
      <c r="D25" s="130"/>
      <c r="E25" s="130"/>
    </row>
    <row r="26" spans="1:5" ht="24.75" customHeight="1">
      <c r="A26" s="189" t="s">
        <v>84</v>
      </c>
      <c r="B26" s="133" t="s">
        <v>60</v>
      </c>
      <c r="C26" s="133">
        <v>70</v>
      </c>
      <c r="D26" s="133">
        <v>70</v>
      </c>
      <c r="E26" s="190" t="s">
        <v>85</v>
      </c>
    </row>
    <row r="27" spans="1:5" ht="24.75" customHeight="1">
      <c r="A27" s="189" t="s">
        <v>86</v>
      </c>
      <c r="B27" s="133" t="s">
        <v>60</v>
      </c>
      <c r="C27" s="133"/>
      <c r="D27" s="133"/>
      <c r="E27" s="133"/>
    </row>
    <row r="28" spans="1:5" ht="24.75" customHeight="1">
      <c r="A28" s="189" t="s">
        <v>87</v>
      </c>
      <c r="B28" s="133"/>
      <c r="C28" s="133">
        <v>80</v>
      </c>
      <c r="D28" s="133">
        <v>80</v>
      </c>
      <c r="E28" s="190" t="s">
        <v>85</v>
      </c>
    </row>
    <row r="29" spans="1:5" ht="24.75" customHeight="1">
      <c r="A29" s="189" t="s">
        <v>88</v>
      </c>
      <c r="B29" s="133"/>
      <c r="C29" s="133">
        <v>70</v>
      </c>
      <c r="D29" s="133">
        <v>70</v>
      </c>
      <c r="E29" s="190" t="s">
        <v>85</v>
      </c>
    </row>
    <row r="30" spans="1:5" ht="28.5" customHeight="1">
      <c r="A30" s="194" t="s">
        <v>89</v>
      </c>
      <c r="B30" s="194"/>
      <c r="C30" s="194"/>
      <c r="D30" s="194"/>
      <c r="E30" s="194"/>
    </row>
  </sheetData>
  <sheetProtection/>
  <mergeCells count="2">
    <mergeCell ref="A2:E2"/>
    <mergeCell ref="A30:E30"/>
  </mergeCells>
  <printOptions/>
  <pageMargins left="0.699305555555556" right="0.699305555555556"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37"/>
  <sheetViews>
    <sheetView zoomScaleSheetLayoutView="100" workbookViewId="0" topLeftCell="A4">
      <selection activeCell="L13" sqref="L13"/>
    </sheetView>
  </sheetViews>
  <sheetFormatPr defaultColWidth="9.00390625" defaultRowHeight="15"/>
  <cols>
    <col min="1" max="1" width="6.8515625" style="0" customWidth="1"/>
    <col min="2" max="2" width="9.421875" style="0" customWidth="1"/>
    <col min="3" max="3" width="8.8515625" style="0" customWidth="1"/>
    <col min="4" max="4" width="8.57421875" style="0" customWidth="1"/>
    <col min="5" max="5" width="8.7109375" style="0" customWidth="1"/>
    <col min="6" max="6" width="7.00390625" style="0" customWidth="1"/>
    <col min="7" max="7" width="7.7109375" style="0" customWidth="1"/>
    <col min="8" max="8" width="8.00390625" style="0" customWidth="1"/>
    <col min="9" max="9" width="7.8515625" style="0" customWidth="1"/>
    <col min="10" max="10" width="6.57421875" style="0" customWidth="1"/>
    <col min="11" max="11" width="6.8515625" style="0" customWidth="1"/>
  </cols>
  <sheetData>
    <row r="1" ht="13.5">
      <c r="A1" t="s">
        <v>90</v>
      </c>
    </row>
    <row r="2" spans="1:11" ht="21.75" customHeight="1">
      <c r="A2" s="3" t="s">
        <v>91</v>
      </c>
      <c r="B2" s="3"/>
      <c r="C2" s="3"/>
      <c r="D2" s="3"/>
      <c r="E2" s="3"/>
      <c r="F2" s="3"/>
      <c r="G2" s="3"/>
      <c r="H2" s="3"/>
      <c r="I2" s="3"/>
      <c r="J2" s="3"/>
      <c r="K2" s="3"/>
    </row>
    <row r="3" spans="1:11" ht="21.75" customHeight="1">
      <c r="A3" s="3"/>
      <c r="B3" s="3"/>
      <c r="C3" s="3"/>
      <c r="D3" s="3"/>
      <c r="E3" s="3"/>
      <c r="F3" s="3"/>
      <c r="G3" s="3"/>
      <c r="H3" s="3"/>
      <c r="I3" s="3"/>
      <c r="J3" s="3"/>
      <c r="K3" s="3"/>
    </row>
    <row r="4" spans="1:11" ht="45" customHeight="1">
      <c r="A4" s="157" t="s">
        <v>92</v>
      </c>
      <c r="B4" s="158" t="s">
        <v>93</v>
      </c>
      <c r="C4" s="158" t="s">
        <v>94</v>
      </c>
      <c r="D4" s="159" t="s">
        <v>95</v>
      </c>
      <c r="E4" s="160"/>
      <c r="F4" s="161"/>
      <c r="G4" s="158" t="s">
        <v>96</v>
      </c>
      <c r="H4" s="162" t="s">
        <v>97</v>
      </c>
      <c r="I4" s="162" t="s">
        <v>98</v>
      </c>
      <c r="J4" s="162" t="s">
        <v>99</v>
      </c>
      <c r="K4" s="162"/>
    </row>
    <row r="5" spans="1:11" ht="30" customHeight="1">
      <c r="A5" s="163"/>
      <c r="B5" s="164"/>
      <c r="C5" s="164"/>
      <c r="D5" s="38" t="s">
        <v>1</v>
      </c>
      <c r="E5" s="38" t="s">
        <v>100</v>
      </c>
      <c r="F5" s="38" t="s">
        <v>101</v>
      </c>
      <c r="G5" s="164"/>
      <c r="H5" s="162"/>
      <c r="I5" s="162"/>
      <c r="J5" s="162"/>
      <c r="K5" s="162"/>
    </row>
    <row r="6" spans="1:11" ht="30" customHeight="1">
      <c r="A6" s="165" t="s">
        <v>102</v>
      </c>
      <c r="B6" s="166">
        <f>B7+B8</f>
        <v>13164</v>
      </c>
      <c r="C6" s="166">
        <f>C7+C8</f>
        <v>22747</v>
      </c>
      <c r="D6" s="166">
        <f>SUM(D7:D8)</f>
        <v>13352.1807</v>
      </c>
      <c r="E6" s="167">
        <f>SUM(E7:E8)</f>
        <v>12528.400000000001</v>
      </c>
      <c r="F6" s="168">
        <f>SUM(D6-E6)/E6*100</f>
        <v>6.575306503623761</v>
      </c>
      <c r="G6" s="166">
        <v>463.066748315983</v>
      </c>
      <c r="H6" s="168">
        <v>2.44</v>
      </c>
      <c r="I6" s="84">
        <v>2.62</v>
      </c>
      <c r="J6" s="181"/>
      <c r="K6" s="181"/>
    </row>
    <row r="7" spans="1:11" ht="27.75" customHeight="1">
      <c r="A7" s="44" t="s">
        <v>103</v>
      </c>
      <c r="B7" s="169">
        <v>6177</v>
      </c>
      <c r="C7" s="169">
        <v>8799</v>
      </c>
      <c r="D7" s="170">
        <v>6598.5348</v>
      </c>
      <c r="E7" s="171">
        <v>6680.1</v>
      </c>
      <c r="F7" s="172">
        <f>SUM(D7-E7)/E7*100</f>
        <v>-1.2210176494363856</v>
      </c>
      <c r="G7" s="173">
        <v>549.12</v>
      </c>
      <c r="H7" s="172">
        <v>2.1</v>
      </c>
      <c r="I7" s="172">
        <v>1.67</v>
      </c>
      <c r="J7" s="181"/>
      <c r="K7" s="181"/>
    </row>
    <row r="8" spans="1:11" ht="24" customHeight="1">
      <c r="A8" s="44" t="s">
        <v>104</v>
      </c>
      <c r="B8" s="169">
        <v>6987</v>
      </c>
      <c r="C8" s="169">
        <v>13948</v>
      </c>
      <c r="D8" s="170">
        <v>6753.6459</v>
      </c>
      <c r="E8" s="171">
        <v>5848.3</v>
      </c>
      <c r="F8" s="172">
        <f>SUM(D8-E8)/E8*100</f>
        <v>15.48049689653404</v>
      </c>
      <c r="G8" s="174">
        <v>409.766206395349</v>
      </c>
      <c r="H8" s="172">
        <v>2.7</v>
      </c>
      <c r="I8" s="172">
        <v>3.49</v>
      </c>
      <c r="J8" s="181"/>
      <c r="K8" s="181"/>
    </row>
    <row r="9" spans="10:11" ht="13.5">
      <c r="J9" s="26"/>
      <c r="K9" s="26"/>
    </row>
    <row r="10" spans="1:11" ht="15" customHeight="1">
      <c r="A10" s="175"/>
      <c r="B10" s="176"/>
      <c r="C10" s="176"/>
      <c r="D10" s="176"/>
      <c r="E10" s="176"/>
      <c r="F10" s="177"/>
      <c r="H10" s="177"/>
      <c r="I10" s="182"/>
      <c r="J10" s="182"/>
      <c r="K10" s="183"/>
    </row>
    <row r="11" spans="1:11" ht="18.75">
      <c r="A11" s="3" t="s">
        <v>105</v>
      </c>
      <c r="B11" s="3"/>
      <c r="C11" s="3"/>
      <c r="D11" s="3"/>
      <c r="E11" s="3"/>
      <c r="F11" s="3"/>
      <c r="G11" s="3"/>
      <c r="H11" s="3"/>
      <c r="I11" s="3"/>
      <c r="J11" s="3"/>
      <c r="K11" s="3"/>
    </row>
    <row r="12" spans="1:11" ht="18" customHeight="1">
      <c r="A12" s="93" t="s">
        <v>106</v>
      </c>
      <c r="B12" s="93" t="s">
        <v>103</v>
      </c>
      <c r="C12" s="93"/>
      <c r="D12" s="93"/>
      <c r="E12" s="93"/>
      <c r="F12" s="93"/>
      <c r="G12" s="93" t="s">
        <v>104</v>
      </c>
      <c r="H12" s="93"/>
      <c r="I12" s="93"/>
      <c r="J12" s="93"/>
      <c r="K12" s="93"/>
    </row>
    <row r="13" spans="1:11" ht="48" customHeight="1">
      <c r="A13" s="93"/>
      <c r="B13" s="93" t="s">
        <v>93</v>
      </c>
      <c r="C13" s="93" t="s">
        <v>94</v>
      </c>
      <c r="D13" s="93" t="s">
        <v>95</v>
      </c>
      <c r="E13" s="93" t="s">
        <v>96</v>
      </c>
      <c r="F13" s="93" t="s">
        <v>97</v>
      </c>
      <c r="G13" s="93" t="s">
        <v>93</v>
      </c>
      <c r="H13" s="93" t="s">
        <v>94</v>
      </c>
      <c r="I13" s="93" t="s">
        <v>95</v>
      </c>
      <c r="J13" s="93" t="s">
        <v>96</v>
      </c>
      <c r="K13" s="93" t="s">
        <v>97</v>
      </c>
    </row>
    <row r="14" spans="1:11" ht="21.75" customHeight="1">
      <c r="A14" s="94" t="s">
        <v>102</v>
      </c>
      <c r="B14" s="178">
        <f>SUM(B15:B35)</f>
        <v>6177</v>
      </c>
      <c r="C14" s="178">
        <f>SUM(C15:C35)</f>
        <v>8799</v>
      </c>
      <c r="D14" s="178">
        <f>SUM(D15:D35)</f>
        <v>6598.5348</v>
      </c>
      <c r="E14" s="178">
        <v>549.456870098875</v>
      </c>
      <c r="F14" s="179">
        <v>2.1</v>
      </c>
      <c r="G14" s="178">
        <f>SUM(G15:G35)</f>
        <v>6987</v>
      </c>
      <c r="H14" s="178">
        <f>SUM(H15:H35)</f>
        <v>13948</v>
      </c>
      <c r="I14" s="178">
        <f>SUM(I15:I35)</f>
        <v>6753.645899999998</v>
      </c>
      <c r="J14" s="184">
        <v>409.766206395349</v>
      </c>
      <c r="K14" s="179">
        <v>2.7</v>
      </c>
    </row>
    <row r="15" spans="1:11" ht="21.75" customHeight="1">
      <c r="A15" s="13" t="s">
        <v>107</v>
      </c>
      <c r="B15" s="98">
        <v>636</v>
      </c>
      <c r="C15" s="98">
        <v>1035</v>
      </c>
      <c r="D15" s="170">
        <v>731.9482</v>
      </c>
      <c r="E15" s="98">
        <v>517.36231884058</v>
      </c>
      <c r="F15" s="99">
        <v>1.4</v>
      </c>
      <c r="G15" s="98">
        <v>132</v>
      </c>
      <c r="H15" s="98">
        <v>274</v>
      </c>
      <c r="I15" s="170">
        <v>137.8635</v>
      </c>
      <c r="J15" s="98">
        <v>404.079136690647</v>
      </c>
      <c r="K15" s="99">
        <v>3.7</v>
      </c>
    </row>
    <row r="16" spans="1:11" ht="21.75" customHeight="1">
      <c r="A16" s="13" t="s">
        <v>108</v>
      </c>
      <c r="B16" s="98">
        <v>398</v>
      </c>
      <c r="C16" s="98">
        <v>637</v>
      </c>
      <c r="D16" s="170">
        <v>456.2685</v>
      </c>
      <c r="E16" s="98">
        <v>521.12715855573</v>
      </c>
      <c r="F16" s="99">
        <v>1.1</v>
      </c>
      <c r="G16" s="98">
        <v>199</v>
      </c>
      <c r="H16" s="98">
        <v>398</v>
      </c>
      <c r="I16" s="170">
        <v>191.2427</v>
      </c>
      <c r="J16" s="98">
        <v>412.781491002571</v>
      </c>
      <c r="K16" s="99">
        <v>1.9</v>
      </c>
    </row>
    <row r="17" spans="1:11" ht="21.75" customHeight="1">
      <c r="A17" s="13" t="s">
        <v>109</v>
      </c>
      <c r="B17" s="98">
        <v>360</v>
      </c>
      <c r="C17" s="98">
        <v>521</v>
      </c>
      <c r="D17" s="170">
        <v>418.1171</v>
      </c>
      <c r="E17" s="98">
        <v>533.16122840691</v>
      </c>
      <c r="F17" s="99">
        <v>2.1</v>
      </c>
      <c r="G17" s="98">
        <v>200</v>
      </c>
      <c r="H17" s="98">
        <v>373</v>
      </c>
      <c r="I17" s="170">
        <v>180.0348</v>
      </c>
      <c r="J17" s="98">
        <v>428.1108033241</v>
      </c>
      <c r="K17" s="99">
        <v>2.3</v>
      </c>
    </row>
    <row r="18" spans="1:11" ht="21.75" customHeight="1">
      <c r="A18" s="13" t="s">
        <v>110</v>
      </c>
      <c r="B18" s="98">
        <v>118</v>
      </c>
      <c r="C18" s="98">
        <v>163</v>
      </c>
      <c r="D18" s="170">
        <v>135.0628</v>
      </c>
      <c r="E18" s="98">
        <v>593.141104294479</v>
      </c>
      <c r="F18" s="99">
        <v>7.6</v>
      </c>
      <c r="G18" s="98">
        <v>317</v>
      </c>
      <c r="H18" s="98">
        <v>610</v>
      </c>
      <c r="I18" s="170">
        <v>314.9487</v>
      </c>
      <c r="J18" s="98">
        <v>456.462562396007</v>
      </c>
      <c r="K18" s="99">
        <v>3.4</v>
      </c>
    </row>
    <row r="19" spans="1:11" ht="21.75" customHeight="1">
      <c r="A19" s="13" t="s">
        <v>111</v>
      </c>
      <c r="B19" s="98">
        <v>245</v>
      </c>
      <c r="C19" s="98">
        <v>389</v>
      </c>
      <c r="D19" s="170">
        <v>270.6886</v>
      </c>
      <c r="E19" s="98">
        <v>538.002570694087</v>
      </c>
      <c r="F19" s="99">
        <v>1.3</v>
      </c>
      <c r="G19" s="98">
        <v>135</v>
      </c>
      <c r="H19" s="98">
        <v>261</v>
      </c>
      <c r="I19" s="170">
        <v>140.2591</v>
      </c>
      <c r="J19" s="98">
        <v>424.902723735409</v>
      </c>
      <c r="K19" s="99">
        <v>2.3</v>
      </c>
    </row>
    <row r="20" spans="1:11" ht="21.75" customHeight="1">
      <c r="A20" s="13" t="s">
        <v>112</v>
      </c>
      <c r="B20" s="98">
        <v>283</v>
      </c>
      <c r="C20" s="98">
        <v>373</v>
      </c>
      <c r="D20" s="170">
        <v>263.0839</v>
      </c>
      <c r="E20" s="98">
        <v>521.072386058981</v>
      </c>
      <c r="F20" s="99">
        <v>3.1</v>
      </c>
      <c r="G20" s="98">
        <v>600</v>
      </c>
      <c r="H20" s="98">
        <v>1160</v>
      </c>
      <c r="I20" s="170">
        <v>547.3317</v>
      </c>
      <c r="J20" s="98">
        <v>371.302030456853</v>
      </c>
      <c r="K20" s="99">
        <v>2.5</v>
      </c>
    </row>
    <row r="21" spans="1:11" ht="21.75" customHeight="1">
      <c r="A21" s="13" t="s">
        <v>113</v>
      </c>
      <c r="B21" s="180">
        <v>661</v>
      </c>
      <c r="C21" s="98">
        <v>941</v>
      </c>
      <c r="D21" s="170">
        <v>716.3399</v>
      </c>
      <c r="E21" s="98">
        <v>555.833156216791</v>
      </c>
      <c r="F21" s="99">
        <v>3.6</v>
      </c>
      <c r="G21" s="180">
        <v>759</v>
      </c>
      <c r="H21" s="98">
        <v>1570</v>
      </c>
      <c r="I21" s="170">
        <v>768.1778</v>
      </c>
      <c r="J21" s="98">
        <v>404.43374272786</v>
      </c>
      <c r="K21" s="99">
        <v>2.9</v>
      </c>
    </row>
    <row r="22" spans="1:11" ht="21.75" customHeight="1">
      <c r="A22" s="13" t="s">
        <v>114</v>
      </c>
      <c r="B22" s="180">
        <v>612</v>
      </c>
      <c r="C22" s="98">
        <v>815</v>
      </c>
      <c r="D22" s="170">
        <v>692.4672</v>
      </c>
      <c r="E22" s="98">
        <v>570.116564417178</v>
      </c>
      <c r="F22" s="99">
        <v>4.4</v>
      </c>
      <c r="G22" s="180">
        <v>708</v>
      </c>
      <c r="H22" s="98">
        <v>1404</v>
      </c>
      <c r="I22" s="170">
        <v>743.9984</v>
      </c>
      <c r="J22" s="98">
        <v>420.838129496403</v>
      </c>
      <c r="K22" s="99">
        <v>2.9</v>
      </c>
    </row>
    <row r="23" spans="1:11" ht="21.75" customHeight="1">
      <c r="A23" s="16" t="s">
        <v>115</v>
      </c>
      <c r="B23" s="180">
        <v>385</v>
      </c>
      <c r="C23" s="98">
        <v>523</v>
      </c>
      <c r="D23" s="170">
        <v>382.8146</v>
      </c>
      <c r="E23" s="98">
        <v>554.378585086042</v>
      </c>
      <c r="F23" s="99">
        <v>1.7</v>
      </c>
      <c r="G23" s="180">
        <v>290</v>
      </c>
      <c r="H23" s="98">
        <v>691</v>
      </c>
      <c r="I23" s="170">
        <v>300.3565</v>
      </c>
      <c r="J23" s="98">
        <v>385.424739195231</v>
      </c>
      <c r="K23" s="99">
        <v>3.5</v>
      </c>
    </row>
    <row r="24" spans="1:11" ht="21.75" customHeight="1">
      <c r="A24" s="16" t="s">
        <v>116</v>
      </c>
      <c r="B24" s="180">
        <v>265</v>
      </c>
      <c r="C24" s="98">
        <v>344</v>
      </c>
      <c r="D24" s="170">
        <v>254.1887</v>
      </c>
      <c r="E24" s="98">
        <v>568.813953488372</v>
      </c>
      <c r="F24" s="99">
        <v>1.6</v>
      </c>
      <c r="G24" s="180">
        <v>424</v>
      </c>
      <c r="H24" s="98">
        <v>880</v>
      </c>
      <c r="I24" s="170">
        <v>409.336</v>
      </c>
      <c r="J24" s="98">
        <v>405.109447004608</v>
      </c>
      <c r="K24" s="99">
        <v>3.5</v>
      </c>
    </row>
    <row r="25" spans="1:11" ht="21.75" customHeight="1">
      <c r="A25" s="16" t="s">
        <v>117</v>
      </c>
      <c r="B25" s="180">
        <v>331</v>
      </c>
      <c r="C25" s="98">
        <v>449</v>
      </c>
      <c r="D25" s="170">
        <v>325.2626</v>
      </c>
      <c r="E25" s="98">
        <v>551.476614699332</v>
      </c>
      <c r="F25" s="99">
        <v>2</v>
      </c>
      <c r="G25" s="180">
        <v>648</v>
      </c>
      <c r="H25" s="98">
        <v>1228</v>
      </c>
      <c r="I25" s="170">
        <v>562.7567</v>
      </c>
      <c r="J25" s="98">
        <v>402.012552301255</v>
      </c>
      <c r="K25" s="99">
        <v>2.4</v>
      </c>
    </row>
    <row r="26" spans="1:11" ht="21.75" customHeight="1">
      <c r="A26" s="16" t="s">
        <v>118</v>
      </c>
      <c r="B26" s="98">
        <v>212</v>
      </c>
      <c r="C26" s="98">
        <v>278</v>
      </c>
      <c r="D26" s="170">
        <v>219.9267</v>
      </c>
      <c r="E26" s="98">
        <v>596.028776978417</v>
      </c>
      <c r="F26" s="99">
        <v>2.8</v>
      </c>
      <c r="G26" s="98">
        <v>446</v>
      </c>
      <c r="H26" s="98">
        <v>784</v>
      </c>
      <c r="I26" s="170">
        <v>428.1345</v>
      </c>
      <c r="J26" s="98">
        <v>442.490566037736</v>
      </c>
      <c r="K26" s="99">
        <v>2.1</v>
      </c>
    </row>
    <row r="27" spans="1:11" ht="21.75" customHeight="1">
      <c r="A27" s="16" t="s">
        <v>119</v>
      </c>
      <c r="B27" s="98">
        <v>141</v>
      </c>
      <c r="C27" s="98">
        <v>192</v>
      </c>
      <c r="D27" s="170">
        <v>141.6462</v>
      </c>
      <c r="E27" s="98">
        <v>570.380208333333</v>
      </c>
      <c r="F27" s="99">
        <v>1.7</v>
      </c>
      <c r="G27" s="98">
        <v>308</v>
      </c>
      <c r="H27" s="98">
        <v>625</v>
      </c>
      <c r="I27" s="170">
        <v>294.0476</v>
      </c>
      <c r="J27" s="98">
        <v>393.168</v>
      </c>
      <c r="K27" s="99">
        <v>2.5</v>
      </c>
    </row>
    <row r="28" spans="1:11" ht="21.75" customHeight="1">
      <c r="A28" s="13" t="s">
        <v>120</v>
      </c>
      <c r="B28" s="98">
        <v>186</v>
      </c>
      <c r="C28" s="98">
        <v>242</v>
      </c>
      <c r="D28" s="170">
        <v>175.5445</v>
      </c>
      <c r="E28" s="98">
        <v>559.02479338843</v>
      </c>
      <c r="F28" s="99">
        <v>3.6</v>
      </c>
      <c r="G28" s="98">
        <v>512</v>
      </c>
      <c r="H28" s="98">
        <v>1054</v>
      </c>
      <c r="I28" s="170">
        <v>461.3421</v>
      </c>
      <c r="J28" s="98">
        <v>401.069268292683</v>
      </c>
      <c r="K28" s="99">
        <v>2.5</v>
      </c>
    </row>
    <row r="29" spans="1:11" ht="21.75" customHeight="1">
      <c r="A29" s="13" t="s">
        <v>121</v>
      </c>
      <c r="B29" s="98">
        <v>251</v>
      </c>
      <c r="C29" s="98">
        <v>335</v>
      </c>
      <c r="D29" s="170">
        <v>257.0193</v>
      </c>
      <c r="E29" s="98">
        <v>558.041791044776</v>
      </c>
      <c r="F29" s="99">
        <v>4.9</v>
      </c>
      <c r="G29" s="98">
        <v>180</v>
      </c>
      <c r="H29" s="98">
        <v>343</v>
      </c>
      <c r="I29" s="170">
        <v>170.2876</v>
      </c>
      <c r="J29" s="98">
        <v>418.115384615385</v>
      </c>
      <c r="K29" s="99">
        <v>1.6</v>
      </c>
    </row>
    <row r="30" spans="1:11" ht="21.75" customHeight="1">
      <c r="A30" s="13" t="s">
        <v>122</v>
      </c>
      <c r="B30" s="98">
        <v>92</v>
      </c>
      <c r="C30" s="98">
        <v>127</v>
      </c>
      <c r="D30" s="170">
        <v>82.9876</v>
      </c>
      <c r="E30" s="98">
        <v>449.614173228346</v>
      </c>
      <c r="F30" s="99">
        <v>2.7</v>
      </c>
      <c r="G30" s="98">
        <v>128</v>
      </c>
      <c r="H30" s="98">
        <v>278</v>
      </c>
      <c r="I30" s="170">
        <v>120.3795</v>
      </c>
      <c r="J30" s="98">
        <v>370.966911764706</v>
      </c>
      <c r="K30" s="99">
        <v>4</v>
      </c>
    </row>
    <row r="31" spans="1:11" ht="21.75" customHeight="1">
      <c r="A31" s="13" t="s">
        <v>123</v>
      </c>
      <c r="B31" s="98">
        <v>400</v>
      </c>
      <c r="C31" s="98">
        <v>602</v>
      </c>
      <c r="D31" s="170">
        <v>451.6971</v>
      </c>
      <c r="E31" s="98">
        <v>567.209302325581</v>
      </c>
      <c r="F31" s="99">
        <v>2</v>
      </c>
      <c r="G31" s="98">
        <v>256</v>
      </c>
      <c r="H31" s="98">
        <v>545</v>
      </c>
      <c r="I31" s="170">
        <v>264.0304</v>
      </c>
      <c r="J31" s="98">
        <v>431.031539888683</v>
      </c>
      <c r="K31" s="99">
        <v>3.9</v>
      </c>
    </row>
    <row r="32" spans="1:11" ht="21.75" customHeight="1">
      <c r="A32" s="13" t="s">
        <v>124</v>
      </c>
      <c r="B32" s="98">
        <v>229</v>
      </c>
      <c r="C32" s="98">
        <v>313</v>
      </c>
      <c r="D32" s="170">
        <v>233.5191</v>
      </c>
      <c r="E32" s="98">
        <v>566.974440894569</v>
      </c>
      <c r="F32" s="99">
        <v>3.9</v>
      </c>
      <c r="G32" s="98">
        <v>254</v>
      </c>
      <c r="H32" s="98">
        <v>543</v>
      </c>
      <c r="I32" s="170">
        <v>252.1821</v>
      </c>
      <c r="J32" s="98">
        <v>413.225806451613</v>
      </c>
      <c r="K32" s="99">
        <v>1.9</v>
      </c>
    </row>
    <row r="33" spans="1:11" ht="21.75" customHeight="1">
      <c r="A33" s="13" t="s">
        <v>125</v>
      </c>
      <c r="B33" s="98">
        <v>179</v>
      </c>
      <c r="C33" s="98">
        <v>257</v>
      </c>
      <c r="D33" s="170">
        <v>192.2861</v>
      </c>
      <c r="E33" s="98">
        <v>576.575875486381</v>
      </c>
      <c r="F33" s="99">
        <v>2.4</v>
      </c>
      <c r="G33" s="98">
        <v>219</v>
      </c>
      <c r="H33" s="98">
        <v>417</v>
      </c>
      <c r="I33" s="170">
        <v>198.6052</v>
      </c>
      <c r="J33" s="98">
        <v>452.376923076923</v>
      </c>
      <c r="K33" s="99">
        <v>3.9</v>
      </c>
    </row>
    <row r="34" spans="1:11" ht="21.75" customHeight="1">
      <c r="A34" s="13" t="s">
        <v>126</v>
      </c>
      <c r="B34" s="98">
        <v>101</v>
      </c>
      <c r="C34" s="98">
        <v>145</v>
      </c>
      <c r="D34" s="170">
        <v>106.8802</v>
      </c>
      <c r="E34" s="98">
        <v>533.289655172414</v>
      </c>
      <c r="F34" s="99">
        <v>1.7</v>
      </c>
      <c r="G34" s="98">
        <v>169</v>
      </c>
      <c r="H34" s="98">
        <v>317</v>
      </c>
      <c r="I34" s="170">
        <v>155.9265</v>
      </c>
      <c r="J34" s="98">
        <v>382.87619047619</v>
      </c>
      <c r="K34" s="99">
        <v>3.5</v>
      </c>
    </row>
    <row r="35" spans="1:11" ht="21.75" customHeight="1">
      <c r="A35" s="13" t="s">
        <v>127</v>
      </c>
      <c r="B35" s="98">
        <v>92</v>
      </c>
      <c r="C35" s="98">
        <v>118</v>
      </c>
      <c r="D35" s="170">
        <v>90.7859</v>
      </c>
      <c r="E35" s="98">
        <v>586.983050847458</v>
      </c>
      <c r="F35" s="99">
        <v>3.8</v>
      </c>
      <c r="G35" s="98">
        <v>103</v>
      </c>
      <c r="H35" s="98">
        <v>193</v>
      </c>
      <c r="I35" s="170">
        <v>112.4045</v>
      </c>
      <c r="J35" s="98">
        <v>457.8</v>
      </c>
      <c r="K35" s="99">
        <v>1.8</v>
      </c>
    </row>
    <row r="37" spans="1:11" ht="91.5" customHeight="1">
      <c r="A37" s="137" t="s">
        <v>128</v>
      </c>
      <c r="B37" s="137"/>
      <c r="C37" s="137"/>
      <c r="D37" s="137"/>
      <c r="E37" s="137"/>
      <c r="F37" s="137"/>
      <c r="G37" s="137"/>
      <c r="H37" s="137"/>
      <c r="I37" s="137"/>
      <c r="J37" s="137"/>
      <c r="K37" s="137"/>
    </row>
  </sheetData>
  <sheetProtection/>
  <mergeCells count="17">
    <mergeCell ref="A2:K2"/>
    <mergeCell ref="D4:F4"/>
    <mergeCell ref="J6:K6"/>
    <mergeCell ref="J7:K7"/>
    <mergeCell ref="J8:K8"/>
    <mergeCell ref="A11:K11"/>
    <mergeCell ref="B12:F12"/>
    <mergeCell ref="G12:K12"/>
    <mergeCell ref="A37:K37"/>
    <mergeCell ref="A4:A5"/>
    <mergeCell ref="A12:A13"/>
    <mergeCell ref="B4:B5"/>
    <mergeCell ref="C4:C5"/>
    <mergeCell ref="G4:G5"/>
    <mergeCell ref="H4:H5"/>
    <mergeCell ref="I4:I5"/>
    <mergeCell ref="J4:K5"/>
  </mergeCells>
  <printOptions/>
  <pageMargins left="0.699305555555556" right="0.699305555555556"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FF00"/>
  </sheetPr>
  <dimension ref="A1:P41"/>
  <sheetViews>
    <sheetView zoomScaleSheetLayoutView="100" workbookViewId="0" topLeftCell="A1">
      <pane ySplit="6" topLeftCell="A22" activePane="bottomLeft" state="frozen"/>
      <selection pane="bottomLeft" activeCell="M21" sqref="M21"/>
    </sheetView>
  </sheetViews>
  <sheetFormatPr defaultColWidth="9.00390625" defaultRowHeight="15"/>
  <cols>
    <col min="1" max="1" width="13.421875" style="0" customWidth="1"/>
    <col min="2" max="2" width="7.421875" style="0" customWidth="1"/>
    <col min="3" max="3" width="7.00390625" style="0" customWidth="1"/>
    <col min="4" max="4" width="6.140625" style="0" customWidth="1"/>
    <col min="5" max="5" width="6.57421875" style="0" customWidth="1"/>
    <col min="6" max="6" width="9.28125" style="0" customWidth="1"/>
    <col min="7" max="7" width="9.421875" style="0" customWidth="1"/>
    <col min="8" max="10" width="7.57421875" style="0" customWidth="1"/>
    <col min="11" max="11" width="8.8515625" style="0" customWidth="1"/>
    <col min="12" max="12" width="8.421875" style="0" customWidth="1"/>
    <col min="13" max="13" width="9.421875" style="0" bestFit="1" customWidth="1"/>
    <col min="16" max="16" width="9.421875" style="0" bestFit="1" customWidth="1"/>
  </cols>
  <sheetData>
    <row r="1" ht="13.5">
      <c r="A1" t="s">
        <v>129</v>
      </c>
    </row>
    <row r="2" spans="1:12" ht="18.75">
      <c r="A2" s="3" t="s">
        <v>130</v>
      </c>
      <c r="B2" s="3"/>
      <c r="C2" s="3"/>
      <c r="D2" s="3"/>
      <c r="E2" s="3"/>
      <c r="F2" s="3"/>
      <c r="G2" s="3"/>
      <c r="H2" s="3"/>
      <c r="I2" s="3"/>
      <c r="J2" s="3"/>
      <c r="K2" s="3"/>
      <c r="L2" s="3"/>
    </row>
    <row r="3" ht="13.5">
      <c r="A3" s="138"/>
    </row>
    <row r="4" spans="1:12" ht="23.25" customHeight="1">
      <c r="A4" s="134" t="s">
        <v>131</v>
      </c>
      <c r="B4" s="134" t="s">
        <v>132</v>
      </c>
      <c r="C4" s="134"/>
      <c r="D4" s="134"/>
      <c r="E4" s="134"/>
      <c r="F4" s="139" t="s">
        <v>133</v>
      </c>
      <c r="G4" s="140"/>
      <c r="H4" s="140"/>
      <c r="I4" s="140"/>
      <c r="J4" s="140"/>
      <c r="K4" s="134" t="s">
        <v>100</v>
      </c>
      <c r="L4" s="134" t="s">
        <v>101</v>
      </c>
    </row>
    <row r="5" spans="1:16" ht="40.5" customHeight="1">
      <c r="A5" s="134"/>
      <c r="B5" s="134" t="s">
        <v>102</v>
      </c>
      <c r="C5" s="134" t="s">
        <v>134</v>
      </c>
      <c r="D5" s="134" t="s">
        <v>135</v>
      </c>
      <c r="E5" s="134" t="s">
        <v>136</v>
      </c>
      <c r="F5" s="134" t="s">
        <v>102</v>
      </c>
      <c r="G5" s="134" t="s">
        <v>137</v>
      </c>
      <c r="H5" s="134" t="s">
        <v>138</v>
      </c>
      <c r="I5" s="134" t="s">
        <v>139</v>
      </c>
      <c r="J5" s="134" t="s">
        <v>140</v>
      </c>
      <c r="K5" s="134" t="s">
        <v>141</v>
      </c>
      <c r="L5" s="134"/>
      <c r="M5" s="152"/>
      <c r="N5" s="152"/>
      <c r="O5" s="152"/>
      <c r="P5" s="152"/>
    </row>
    <row r="6" spans="1:12" ht="24" customHeight="1">
      <c r="A6" s="38" t="s">
        <v>142</v>
      </c>
      <c r="B6" s="86">
        <f>SUM(B10+B14)</f>
        <v>6856</v>
      </c>
      <c r="C6" s="86">
        <f>SUM(C10+C14)</f>
        <v>6147</v>
      </c>
      <c r="D6" s="86">
        <f>SUM(D10+D14)</f>
        <v>709</v>
      </c>
      <c r="E6" s="141">
        <f>SUM(D6/B6)*100</f>
        <v>10.341306884480748</v>
      </c>
      <c r="F6" s="142">
        <f aca="true" t="shared" si="0" ref="F6:K6">SUM(F10+F14)</f>
        <v>7281.389</v>
      </c>
      <c r="G6" s="84">
        <f t="shared" si="0"/>
        <v>6390.7047999999995</v>
      </c>
      <c r="H6" s="142">
        <f t="shared" si="0"/>
        <v>287.135</v>
      </c>
      <c r="I6" s="84">
        <f t="shared" si="0"/>
        <v>141.276</v>
      </c>
      <c r="J6" s="84">
        <f t="shared" si="0"/>
        <v>462.2732</v>
      </c>
      <c r="K6" s="84">
        <f t="shared" si="0"/>
        <v>6513.2</v>
      </c>
      <c r="L6" s="153">
        <f>SUM(F6-K6)/K6*100</f>
        <v>11.794340723453914</v>
      </c>
    </row>
    <row r="7" spans="1:12" ht="24" customHeight="1">
      <c r="A7" s="40" t="s">
        <v>143</v>
      </c>
      <c r="B7" s="143">
        <f>C7+D7</f>
        <v>6325</v>
      </c>
      <c r="C7" s="143">
        <f aca="true" t="shared" si="1" ref="C7:D9">C11+C15</f>
        <v>5882</v>
      </c>
      <c r="D7" s="143">
        <f t="shared" si="1"/>
        <v>443</v>
      </c>
      <c r="E7" s="144">
        <f aca="true" t="shared" si="2" ref="E7:E11">SUM(D7/B7)*100</f>
        <v>7.003952569169961</v>
      </c>
      <c r="F7" s="145">
        <f aca="true" t="shared" si="3" ref="F7">SUM(F11+F15)</f>
        <v>6563.977</v>
      </c>
      <c r="G7" s="145">
        <f aca="true" t="shared" si="4" ref="G7:K9">G11+G15</f>
        <v>5886.9316</v>
      </c>
      <c r="H7" s="145">
        <f t="shared" si="4"/>
        <v>136.815</v>
      </c>
      <c r="I7" s="145">
        <f t="shared" si="4"/>
        <v>113.0424</v>
      </c>
      <c r="J7" s="145">
        <f t="shared" si="4"/>
        <v>427.188</v>
      </c>
      <c r="K7" s="145">
        <f t="shared" si="4"/>
        <v>6031.1</v>
      </c>
      <c r="L7" s="154">
        <f aca="true" t="shared" si="5" ref="L7:L9">SUM(F7-K7)/K7*100</f>
        <v>8.8354860639021</v>
      </c>
    </row>
    <row r="8" spans="1:12" ht="24" customHeight="1">
      <c r="A8" s="40" t="s">
        <v>144</v>
      </c>
      <c r="B8" s="143">
        <f aca="true" t="shared" si="6" ref="B8:B9">C8+D8</f>
        <v>360</v>
      </c>
      <c r="C8" s="143">
        <f t="shared" si="1"/>
        <v>174</v>
      </c>
      <c r="D8" s="143">
        <f t="shared" si="1"/>
        <v>186</v>
      </c>
      <c r="E8" s="144">
        <f t="shared" si="2"/>
        <v>51.66666666666667</v>
      </c>
      <c r="F8" s="145">
        <f aca="true" t="shared" si="7" ref="F8">SUM(F12+F16)</f>
        <v>476.5373</v>
      </c>
      <c r="G8" s="145">
        <f t="shared" si="4"/>
        <v>348.5808</v>
      </c>
      <c r="H8" s="145">
        <f t="shared" si="4"/>
        <v>90</v>
      </c>
      <c r="I8" s="145">
        <f t="shared" si="4"/>
        <v>13.9028</v>
      </c>
      <c r="J8" s="145">
        <f t="shared" si="4"/>
        <v>24.0537</v>
      </c>
      <c r="K8" s="145">
        <f t="shared" si="4"/>
        <v>295.1</v>
      </c>
      <c r="L8" s="154">
        <f t="shared" si="5"/>
        <v>61.48332768553032</v>
      </c>
    </row>
    <row r="9" spans="1:12" ht="24" customHeight="1">
      <c r="A9" s="40" t="s">
        <v>145</v>
      </c>
      <c r="B9" s="143">
        <f t="shared" si="6"/>
        <v>171</v>
      </c>
      <c r="C9" s="143">
        <f t="shared" si="1"/>
        <v>91</v>
      </c>
      <c r="D9" s="143">
        <f t="shared" si="1"/>
        <v>80</v>
      </c>
      <c r="E9" s="144">
        <f t="shared" si="2"/>
        <v>46.783625730994146</v>
      </c>
      <c r="F9" s="145">
        <f aca="true" t="shared" si="8" ref="F9">SUM(F13+F17)</f>
        <v>240.8747</v>
      </c>
      <c r="G9" s="145">
        <f t="shared" si="4"/>
        <v>155.19240000000002</v>
      </c>
      <c r="H9" s="145">
        <f t="shared" si="4"/>
        <v>60.32</v>
      </c>
      <c r="I9" s="145">
        <f t="shared" si="4"/>
        <v>14.3308</v>
      </c>
      <c r="J9" s="145">
        <f t="shared" si="4"/>
        <v>11.031500000000001</v>
      </c>
      <c r="K9" s="145">
        <f t="shared" si="4"/>
        <v>187</v>
      </c>
      <c r="L9" s="154">
        <f t="shared" si="5"/>
        <v>28.809999999999995</v>
      </c>
    </row>
    <row r="10" spans="1:12" ht="24" customHeight="1">
      <c r="A10" s="38" t="s">
        <v>146</v>
      </c>
      <c r="B10" s="146">
        <f>SUM(B11:B13)</f>
        <v>5236</v>
      </c>
      <c r="C10" s="146">
        <f>SUM(C11:C13)</f>
        <v>4601</v>
      </c>
      <c r="D10" s="146">
        <f>SUM(D11:D13)</f>
        <v>635</v>
      </c>
      <c r="E10" s="147">
        <f t="shared" si="2"/>
        <v>12.127578304048892</v>
      </c>
      <c r="F10" s="148">
        <f aca="true" t="shared" si="9" ref="F10:K10">SUM(F11:F13)</f>
        <v>5661.232</v>
      </c>
      <c r="G10" s="148">
        <f t="shared" si="9"/>
        <v>4960.7324</v>
      </c>
      <c r="H10" s="149">
        <f t="shared" si="9"/>
        <v>216.18</v>
      </c>
      <c r="I10" s="148">
        <f t="shared" si="9"/>
        <v>122.54560000000001</v>
      </c>
      <c r="J10" s="148">
        <f t="shared" si="9"/>
        <v>361.774</v>
      </c>
      <c r="K10" s="148">
        <f t="shared" si="9"/>
        <v>5249</v>
      </c>
      <c r="L10" s="84">
        <f aca="true" t="shared" si="10" ref="L10:L39">SUM(F10-K10)/K10*100</f>
        <v>7.853534006477424</v>
      </c>
    </row>
    <row r="11" spans="1:14" ht="24" customHeight="1">
      <c r="A11" s="40" t="s">
        <v>143</v>
      </c>
      <c r="B11" s="143">
        <v>4819</v>
      </c>
      <c r="C11" s="143">
        <v>4417</v>
      </c>
      <c r="D11" s="143">
        <v>402</v>
      </c>
      <c r="E11" s="144">
        <f t="shared" si="2"/>
        <v>8.34197966383067</v>
      </c>
      <c r="F11" s="145">
        <f>SUM(G11:J11)</f>
        <v>5103.8242</v>
      </c>
      <c r="G11" s="150">
        <v>4571.964</v>
      </c>
      <c r="H11" s="150">
        <v>99.96</v>
      </c>
      <c r="I11" s="150">
        <v>97.5956</v>
      </c>
      <c r="J11" s="150">
        <v>334.3046</v>
      </c>
      <c r="K11" s="150">
        <v>4872.3</v>
      </c>
      <c r="L11" s="85">
        <f t="shared" si="10"/>
        <v>4.751846150688583</v>
      </c>
      <c r="M11" s="155"/>
      <c r="N11" s="156"/>
    </row>
    <row r="12" spans="1:14" ht="24" customHeight="1">
      <c r="A12" s="40" t="s">
        <v>144</v>
      </c>
      <c r="B12" s="143">
        <v>284</v>
      </c>
      <c r="C12" s="143">
        <v>114</v>
      </c>
      <c r="D12" s="143">
        <v>170</v>
      </c>
      <c r="E12" s="144">
        <f aca="true" t="shared" si="11" ref="E12:E39">SUM(D12/B12)*100</f>
        <v>59.859154929577464</v>
      </c>
      <c r="F12" s="145">
        <f>SUM(G12:J12)</f>
        <v>369.9223</v>
      </c>
      <c r="G12" s="150">
        <v>268.6068</v>
      </c>
      <c r="H12" s="150">
        <v>69.48</v>
      </c>
      <c r="I12" s="150">
        <v>12.9192</v>
      </c>
      <c r="J12" s="150">
        <v>18.9163</v>
      </c>
      <c r="K12" s="150">
        <v>233.4</v>
      </c>
      <c r="L12" s="85">
        <f t="shared" si="10"/>
        <v>58.49284490145673</v>
      </c>
      <c r="M12" s="155"/>
      <c r="N12" s="156"/>
    </row>
    <row r="13" spans="1:14" ht="24" customHeight="1">
      <c r="A13" s="40" t="s">
        <v>145</v>
      </c>
      <c r="B13" s="143">
        <v>133</v>
      </c>
      <c r="C13" s="143">
        <v>70</v>
      </c>
      <c r="D13" s="143">
        <v>63</v>
      </c>
      <c r="E13" s="144">
        <f t="shared" si="11"/>
        <v>47.368421052631575</v>
      </c>
      <c r="F13" s="145">
        <f>SUM(G13:J13)</f>
        <v>187.4855</v>
      </c>
      <c r="G13" s="150">
        <v>120.1616</v>
      </c>
      <c r="H13" s="150">
        <v>46.74</v>
      </c>
      <c r="I13" s="150">
        <v>12.0308</v>
      </c>
      <c r="J13" s="150">
        <v>8.5531</v>
      </c>
      <c r="K13" s="150">
        <v>143.3</v>
      </c>
      <c r="L13" s="85">
        <f t="shared" si="10"/>
        <v>30.834263782274938</v>
      </c>
      <c r="M13" s="155"/>
      <c r="N13" s="156"/>
    </row>
    <row r="14" spans="1:13" ht="24" customHeight="1">
      <c r="A14" s="38" t="s">
        <v>147</v>
      </c>
      <c r="B14" s="146">
        <f>SUM(B15:B17)</f>
        <v>1620</v>
      </c>
      <c r="C14" s="146">
        <f>SUM(C15:C17)</f>
        <v>1546</v>
      </c>
      <c r="D14" s="146">
        <f>SUM(D15:D17)</f>
        <v>74</v>
      </c>
      <c r="E14" s="147">
        <f t="shared" si="11"/>
        <v>4.567901234567901</v>
      </c>
      <c r="F14" s="148">
        <f aca="true" t="shared" si="12" ref="F14:K14">SUM(F15:F17)</f>
        <v>1620.157</v>
      </c>
      <c r="G14" s="151">
        <f t="shared" si="12"/>
        <v>1429.9723999999999</v>
      </c>
      <c r="H14" s="151">
        <f t="shared" si="12"/>
        <v>70.955</v>
      </c>
      <c r="I14" s="151">
        <f t="shared" si="12"/>
        <v>18.7304</v>
      </c>
      <c r="J14" s="151">
        <f t="shared" si="12"/>
        <v>100.49919999999999</v>
      </c>
      <c r="K14" s="151">
        <f t="shared" si="12"/>
        <v>1264.2</v>
      </c>
      <c r="L14" s="84">
        <f t="shared" si="10"/>
        <v>28.156699889258018</v>
      </c>
      <c r="M14" s="155"/>
    </row>
    <row r="15" spans="1:14" ht="24" customHeight="1">
      <c r="A15" s="40" t="s">
        <v>143</v>
      </c>
      <c r="B15" s="143">
        <v>1506</v>
      </c>
      <c r="C15" s="143">
        <f>B15-D15</f>
        <v>1465</v>
      </c>
      <c r="D15" s="143">
        <v>41</v>
      </c>
      <c r="E15" s="144">
        <f t="shared" si="11"/>
        <v>2.7224435590969454</v>
      </c>
      <c r="F15" s="145">
        <f>SUM(G15:J15)</f>
        <v>1460.1527999999998</v>
      </c>
      <c r="G15" s="150">
        <v>1314.9676</v>
      </c>
      <c r="H15" s="150">
        <v>36.855</v>
      </c>
      <c r="I15" s="150">
        <v>15.4468</v>
      </c>
      <c r="J15" s="150">
        <v>92.8834</v>
      </c>
      <c r="K15" s="150">
        <v>1158.8</v>
      </c>
      <c r="L15" s="85">
        <f t="shared" si="10"/>
        <v>26.00559199171556</v>
      </c>
      <c r="M15" s="155"/>
      <c r="N15" s="156"/>
    </row>
    <row r="16" spans="1:14" ht="24" customHeight="1">
      <c r="A16" s="40" t="s">
        <v>144</v>
      </c>
      <c r="B16" s="143">
        <v>76</v>
      </c>
      <c r="C16" s="143">
        <f>B16-D16</f>
        <v>60</v>
      </c>
      <c r="D16" s="143">
        <v>16</v>
      </c>
      <c r="E16" s="144">
        <f t="shared" si="11"/>
        <v>21.052631578947366</v>
      </c>
      <c r="F16" s="145">
        <f>SUM(G16:J16)</f>
        <v>106.615</v>
      </c>
      <c r="G16" s="150">
        <v>79.974</v>
      </c>
      <c r="H16" s="150">
        <v>20.52</v>
      </c>
      <c r="I16" s="150">
        <v>0.9836</v>
      </c>
      <c r="J16" s="150">
        <v>5.1374</v>
      </c>
      <c r="K16" s="150">
        <v>61.7</v>
      </c>
      <c r="L16" s="85">
        <f t="shared" si="10"/>
        <v>72.79578606158832</v>
      </c>
      <c r="M16" s="155"/>
      <c r="N16" s="156"/>
    </row>
    <row r="17" spans="1:14" ht="24" customHeight="1">
      <c r="A17" s="40" t="s">
        <v>145</v>
      </c>
      <c r="B17" s="143">
        <v>38</v>
      </c>
      <c r="C17" s="143">
        <f>B17-D17</f>
        <v>21</v>
      </c>
      <c r="D17" s="143">
        <v>17</v>
      </c>
      <c r="E17" s="144">
        <f t="shared" si="11"/>
        <v>44.73684210526316</v>
      </c>
      <c r="F17" s="145">
        <f>SUM(G17:J17)</f>
        <v>53.389199999999995</v>
      </c>
      <c r="G17" s="150">
        <v>35.0308</v>
      </c>
      <c r="H17" s="150">
        <v>13.58</v>
      </c>
      <c r="I17" s="150">
        <v>2.3</v>
      </c>
      <c r="J17" s="150">
        <v>2.4784</v>
      </c>
      <c r="K17" s="150">
        <v>43.7</v>
      </c>
      <c r="L17" s="85">
        <f t="shared" si="10"/>
        <v>22.172082379862683</v>
      </c>
      <c r="M17" s="155"/>
      <c r="N17" s="156"/>
    </row>
    <row r="18" spans="1:12" ht="24.75" customHeight="1">
      <c r="A18" s="38" t="s">
        <v>148</v>
      </c>
      <c r="B18" s="146">
        <f>SUM(B19:B39)</f>
        <v>6856</v>
      </c>
      <c r="C18" s="146">
        <f>SUM(C19:C39)</f>
        <v>6147</v>
      </c>
      <c r="D18" s="146">
        <f>SUM(D19:D39)</f>
        <v>709</v>
      </c>
      <c r="E18" s="147">
        <f t="shared" si="11"/>
        <v>10.341306884480748</v>
      </c>
      <c r="F18" s="151">
        <f aca="true" t="shared" si="13" ref="F18:K18">SUM(F19:F39)</f>
        <v>7281.442599999999</v>
      </c>
      <c r="G18" s="148">
        <f t="shared" si="13"/>
        <v>6390.734800000001</v>
      </c>
      <c r="H18" s="151">
        <f t="shared" si="13"/>
        <v>287.086</v>
      </c>
      <c r="I18" s="148">
        <f t="shared" si="13"/>
        <v>141.30180000000001</v>
      </c>
      <c r="J18" s="151">
        <f t="shared" si="13"/>
        <v>462.32000000000005</v>
      </c>
      <c r="K18" s="148">
        <f t="shared" si="13"/>
        <v>6513.2242</v>
      </c>
      <c r="L18" s="84">
        <f t="shared" si="10"/>
        <v>11.794748290715983</v>
      </c>
    </row>
    <row r="19" spans="1:12" ht="24.75" customHeight="1">
      <c r="A19" s="13" t="s">
        <v>107</v>
      </c>
      <c r="B19" s="143">
        <f>SUM(C19:D19)</f>
        <v>202</v>
      </c>
      <c r="C19" s="143">
        <v>136</v>
      </c>
      <c r="D19" s="143">
        <v>66</v>
      </c>
      <c r="E19" s="144">
        <f t="shared" si="11"/>
        <v>32.67326732673268</v>
      </c>
      <c r="F19" s="145">
        <f>SUM(G19:J19)</f>
        <v>207.1116</v>
      </c>
      <c r="G19" s="145">
        <v>183.1174</v>
      </c>
      <c r="H19" s="150">
        <v>9.46</v>
      </c>
      <c r="I19" s="145">
        <v>1.8384</v>
      </c>
      <c r="J19" s="145">
        <v>12.6958</v>
      </c>
      <c r="K19" s="145">
        <v>183.7</v>
      </c>
      <c r="L19" s="85">
        <f t="shared" si="10"/>
        <v>12.74447468698967</v>
      </c>
    </row>
    <row r="20" spans="1:12" ht="24.75" customHeight="1">
      <c r="A20" s="13" t="s">
        <v>108</v>
      </c>
      <c r="B20" s="143">
        <f aca="true" t="shared" si="14" ref="B20:B39">SUM(C20:D20)</f>
        <v>270</v>
      </c>
      <c r="C20" s="143">
        <v>257</v>
      </c>
      <c r="D20" s="143">
        <v>13</v>
      </c>
      <c r="E20" s="144">
        <f t="shared" si="11"/>
        <v>4.814814814814815</v>
      </c>
      <c r="F20" s="145">
        <f aca="true" t="shared" si="15" ref="F20:F39">SUM(G20:J20)</f>
        <v>297.6485</v>
      </c>
      <c r="G20" s="145">
        <v>256.2188</v>
      </c>
      <c r="H20" s="150">
        <v>13.165</v>
      </c>
      <c r="I20" s="145">
        <v>9.7384</v>
      </c>
      <c r="J20" s="145">
        <v>18.5263</v>
      </c>
      <c r="K20" s="150">
        <v>270.5524</v>
      </c>
      <c r="L20" s="85">
        <f t="shared" si="10"/>
        <v>10.015102434870302</v>
      </c>
    </row>
    <row r="21" spans="1:12" ht="24.75" customHeight="1">
      <c r="A21" s="13" t="s">
        <v>109</v>
      </c>
      <c r="B21" s="143">
        <f t="shared" si="14"/>
        <v>300</v>
      </c>
      <c r="C21" s="143">
        <v>260</v>
      </c>
      <c r="D21" s="143">
        <v>40</v>
      </c>
      <c r="E21" s="144">
        <f t="shared" si="11"/>
        <v>13.333333333333334</v>
      </c>
      <c r="F21" s="145">
        <f t="shared" si="15"/>
        <v>317.8041</v>
      </c>
      <c r="G21" s="145">
        <v>278.7332</v>
      </c>
      <c r="H21" s="150">
        <v>14.315</v>
      </c>
      <c r="I21" s="145">
        <v>4.5408</v>
      </c>
      <c r="J21" s="145">
        <v>20.2151</v>
      </c>
      <c r="K21" s="150">
        <v>289.7</v>
      </c>
      <c r="L21" s="85">
        <f t="shared" si="10"/>
        <v>9.701104590956168</v>
      </c>
    </row>
    <row r="22" spans="1:12" ht="24.75" customHeight="1">
      <c r="A22" s="13" t="s">
        <v>110</v>
      </c>
      <c r="B22" s="143">
        <f t="shared" si="14"/>
        <v>295</v>
      </c>
      <c r="C22" s="143">
        <v>264</v>
      </c>
      <c r="D22" s="143">
        <v>31</v>
      </c>
      <c r="E22" s="144">
        <f t="shared" si="11"/>
        <v>10.508474576271185</v>
      </c>
      <c r="F22" s="145">
        <f t="shared" si="15"/>
        <v>314.40369999999996</v>
      </c>
      <c r="G22" s="145">
        <v>275.1654</v>
      </c>
      <c r="H22" s="150">
        <v>13.78</v>
      </c>
      <c r="I22" s="145">
        <v>5.3414</v>
      </c>
      <c r="J22" s="145">
        <v>20.1169</v>
      </c>
      <c r="K22" s="150">
        <v>278.4</v>
      </c>
      <c r="L22" s="85">
        <f t="shared" si="10"/>
        <v>12.932363505747121</v>
      </c>
    </row>
    <row r="23" spans="1:12" ht="24.75" customHeight="1">
      <c r="A23" s="13" t="s">
        <v>111</v>
      </c>
      <c r="B23" s="143">
        <f t="shared" si="14"/>
        <v>224</v>
      </c>
      <c r="C23" s="143">
        <v>202</v>
      </c>
      <c r="D23" s="143">
        <v>22</v>
      </c>
      <c r="E23" s="144">
        <f t="shared" si="11"/>
        <v>9.821428571428571</v>
      </c>
      <c r="F23" s="145">
        <f t="shared" si="15"/>
        <v>238.1453</v>
      </c>
      <c r="G23" s="145">
        <v>208.5048</v>
      </c>
      <c r="H23" s="150">
        <v>9.395</v>
      </c>
      <c r="I23" s="145">
        <v>4.9956</v>
      </c>
      <c r="J23" s="145">
        <v>15.2499</v>
      </c>
      <c r="K23" s="150">
        <v>205.8718</v>
      </c>
      <c r="L23" s="85">
        <f t="shared" si="10"/>
        <v>15.676503532781073</v>
      </c>
    </row>
    <row r="24" spans="1:12" ht="24.75" customHeight="1">
      <c r="A24" s="13" t="s">
        <v>112</v>
      </c>
      <c r="B24" s="143">
        <f t="shared" si="14"/>
        <v>874</v>
      </c>
      <c r="C24" s="143">
        <v>802</v>
      </c>
      <c r="D24" s="143">
        <v>72</v>
      </c>
      <c r="E24" s="144">
        <f t="shared" si="11"/>
        <v>8.237986270022883</v>
      </c>
      <c r="F24" s="145">
        <f t="shared" si="15"/>
        <v>922.9907</v>
      </c>
      <c r="G24" s="145">
        <v>813.8</v>
      </c>
      <c r="H24" s="150">
        <v>35.155</v>
      </c>
      <c r="I24" s="145">
        <v>15.0848</v>
      </c>
      <c r="J24" s="145">
        <v>58.9509</v>
      </c>
      <c r="K24" s="150">
        <v>827.7</v>
      </c>
      <c r="L24" s="85">
        <f t="shared" si="10"/>
        <v>11.512709919052783</v>
      </c>
    </row>
    <row r="25" spans="1:12" ht="24.75" customHeight="1">
      <c r="A25" s="13" t="s">
        <v>113</v>
      </c>
      <c r="B25" s="143">
        <f t="shared" si="14"/>
        <v>564</v>
      </c>
      <c r="C25" s="143">
        <v>523</v>
      </c>
      <c r="D25" s="143">
        <v>41</v>
      </c>
      <c r="E25" s="144">
        <f t="shared" si="11"/>
        <v>7.2695035460992905</v>
      </c>
      <c r="F25" s="145">
        <f t="shared" si="15"/>
        <v>605.1722999999998</v>
      </c>
      <c r="G25" s="145">
        <v>528.7406</v>
      </c>
      <c r="H25" s="150">
        <v>25.42</v>
      </c>
      <c r="I25" s="145">
        <v>12.8172</v>
      </c>
      <c r="J25" s="145">
        <v>38.1945</v>
      </c>
      <c r="K25" s="145">
        <v>541.6</v>
      </c>
      <c r="L25" s="85">
        <f t="shared" si="10"/>
        <v>11.737869276218577</v>
      </c>
    </row>
    <row r="26" spans="1:12" ht="24.75" customHeight="1">
      <c r="A26" s="13" t="s">
        <v>114</v>
      </c>
      <c r="B26" s="143">
        <f t="shared" si="14"/>
        <v>332</v>
      </c>
      <c r="C26" s="143">
        <v>308</v>
      </c>
      <c r="D26" s="143">
        <v>24</v>
      </c>
      <c r="E26" s="144">
        <f t="shared" si="11"/>
        <v>7.228915662650602</v>
      </c>
      <c r="F26" s="145">
        <f t="shared" si="15"/>
        <v>354.36070000000007</v>
      </c>
      <c r="G26" s="145">
        <v>313.072</v>
      </c>
      <c r="H26" s="150">
        <v>13.785</v>
      </c>
      <c r="I26" s="145">
        <v>5.0656</v>
      </c>
      <c r="J26" s="145">
        <v>22.4381</v>
      </c>
      <c r="K26" s="145">
        <v>310.8</v>
      </c>
      <c r="L26" s="85">
        <f t="shared" si="10"/>
        <v>14.015669240669256</v>
      </c>
    </row>
    <row r="27" spans="1:12" ht="24.75" customHeight="1">
      <c r="A27" s="16" t="s">
        <v>115</v>
      </c>
      <c r="B27" s="143">
        <f t="shared" si="14"/>
        <v>127</v>
      </c>
      <c r="C27" s="143">
        <v>109</v>
      </c>
      <c r="D27" s="143">
        <v>18</v>
      </c>
      <c r="E27" s="144">
        <f t="shared" si="11"/>
        <v>14.173228346456693</v>
      </c>
      <c r="F27" s="145">
        <f t="shared" si="15"/>
        <v>143.3435</v>
      </c>
      <c r="G27" s="145">
        <v>124.6784</v>
      </c>
      <c r="H27" s="150">
        <v>6.23</v>
      </c>
      <c r="I27" s="145">
        <v>3.1624</v>
      </c>
      <c r="J27" s="145">
        <v>9.2727</v>
      </c>
      <c r="K27" s="145">
        <v>139</v>
      </c>
      <c r="L27" s="85">
        <f t="shared" si="10"/>
        <v>3.1248201438848966</v>
      </c>
    </row>
    <row r="28" spans="1:12" ht="24.75" customHeight="1">
      <c r="A28" s="16" t="s">
        <v>116</v>
      </c>
      <c r="B28" s="143">
        <f t="shared" si="14"/>
        <v>180</v>
      </c>
      <c r="C28" s="143">
        <v>173</v>
      </c>
      <c r="D28" s="143">
        <v>7</v>
      </c>
      <c r="E28" s="144">
        <f t="shared" si="11"/>
        <v>3.888888888888889</v>
      </c>
      <c r="F28" s="145">
        <f t="shared" si="15"/>
        <v>190.4826</v>
      </c>
      <c r="G28" s="145">
        <v>167.0742</v>
      </c>
      <c r="H28" s="150">
        <v>8.63</v>
      </c>
      <c r="I28" s="145">
        <v>2.772</v>
      </c>
      <c r="J28" s="145">
        <v>12.0064</v>
      </c>
      <c r="K28" s="145">
        <v>171.6</v>
      </c>
      <c r="L28" s="85">
        <f t="shared" si="10"/>
        <v>11.003846153846151</v>
      </c>
    </row>
    <row r="29" spans="1:12" ht="24.75" customHeight="1">
      <c r="A29" s="16" t="s">
        <v>117</v>
      </c>
      <c r="B29" s="143">
        <f t="shared" si="14"/>
        <v>931</v>
      </c>
      <c r="C29" s="143">
        <v>886</v>
      </c>
      <c r="D29" s="143">
        <v>45</v>
      </c>
      <c r="E29" s="144">
        <f t="shared" si="11"/>
        <v>4.833512352309345</v>
      </c>
      <c r="F29" s="145">
        <f t="shared" si="15"/>
        <v>978.9407</v>
      </c>
      <c r="G29" s="145">
        <v>862.981</v>
      </c>
      <c r="H29" s="150">
        <v>36.775</v>
      </c>
      <c r="I29" s="145">
        <v>17.5048</v>
      </c>
      <c r="J29" s="145">
        <v>61.6799</v>
      </c>
      <c r="K29" s="145">
        <v>865.9</v>
      </c>
      <c r="L29" s="85">
        <f t="shared" si="10"/>
        <v>13.054706086153137</v>
      </c>
    </row>
    <row r="30" spans="1:12" ht="24.75" customHeight="1">
      <c r="A30" s="16" t="s">
        <v>118</v>
      </c>
      <c r="B30" s="143">
        <f t="shared" si="14"/>
        <v>544</v>
      </c>
      <c r="C30" s="143">
        <v>483</v>
      </c>
      <c r="D30" s="143">
        <v>61</v>
      </c>
      <c r="E30" s="144">
        <f t="shared" si="11"/>
        <v>11.213235294117647</v>
      </c>
      <c r="F30" s="145">
        <f t="shared" si="15"/>
        <v>569.7487000000001</v>
      </c>
      <c r="G30" s="145">
        <v>502.2568</v>
      </c>
      <c r="H30" s="150">
        <v>19.59</v>
      </c>
      <c r="I30" s="145">
        <v>10.9528</v>
      </c>
      <c r="J30" s="145">
        <v>36.9491</v>
      </c>
      <c r="K30" s="145">
        <v>507.5</v>
      </c>
      <c r="L30" s="85">
        <f t="shared" si="10"/>
        <v>12.265753694581301</v>
      </c>
    </row>
    <row r="31" spans="1:12" ht="24.75" customHeight="1">
      <c r="A31" s="16" t="s">
        <v>119</v>
      </c>
      <c r="B31" s="143">
        <f t="shared" si="14"/>
        <v>337</v>
      </c>
      <c r="C31" s="143">
        <v>283</v>
      </c>
      <c r="D31" s="143">
        <v>54</v>
      </c>
      <c r="E31" s="144">
        <f t="shared" si="11"/>
        <v>16.023738872403563</v>
      </c>
      <c r="F31" s="145">
        <f t="shared" si="15"/>
        <v>350.65200000000004</v>
      </c>
      <c r="G31" s="145">
        <v>309.79</v>
      </c>
      <c r="H31" s="150">
        <v>10.76</v>
      </c>
      <c r="I31" s="145">
        <v>7.3928</v>
      </c>
      <c r="J31" s="145">
        <v>22.7092</v>
      </c>
      <c r="K31" s="145">
        <v>306.8</v>
      </c>
      <c r="L31" s="85">
        <f t="shared" si="10"/>
        <v>14.293350717079539</v>
      </c>
    </row>
    <row r="32" spans="1:12" ht="24.75" customHeight="1">
      <c r="A32" s="13" t="s">
        <v>120</v>
      </c>
      <c r="B32" s="143">
        <f t="shared" si="14"/>
        <v>442</v>
      </c>
      <c r="C32" s="143">
        <v>390</v>
      </c>
      <c r="D32" s="143">
        <v>52</v>
      </c>
      <c r="E32" s="144">
        <f t="shared" si="11"/>
        <v>11.76470588235294</v>
      </c>
      <c r="F32" s="145">
        <f t="shared" si="15"/>
        <v>471.163</v>
      </c>
      <c r="G32" s="145">
        <v>413.8048</v>
      </c>
      <c r="H32" s="150">
        <v>19.151</v>
      </c>
      <c r="I32" s="145">
        <v>8.3024</v>
      </c>
      <c r="J32" s="145">
        <v>29.9048</v>
      </c>
      <c r="K32" s="145">
        <v>432.5</v>
      </c>
      <c r="L32" s="85">
        <f t="shared" si="10"/>
        <v>8.939421965317921</v>
      </c>
    </row>
    <row r="33" spans="1:12" ht="24.75" customHeight="1">
      <c r="A33" s="13" t="s">
        <v>121</v>
      </c>
      <c r="B33" s="143">
        <f t="shared" si="14"/>
        <v>228</v>
      </c>
      <c r="C33" s="143">
        <v>206</v>
      </c>
      <c r="D33" s="143">
        <v>22</v>
      </c>
      <c r="E33" s="144">
        <f t="shared" si="11"/>
        <v>9.649122807017543</v>
      </c>
      <c r="F33" s="145">
        <f t="shared" si="15"/>
        <v>245.496</v>
      </c>
      <c r="G33" s="145">
        <v>212.345</v>
      </c>
      <c r="H33" s="150">
        <v>12.2</v>
      </c>
      <c r="I33" s="145">
        <v>5.5492</v>
      </c>
      <c r="J33" s="145">
        <v>15.4018</v>
      </c>
      <c r="K33" s="145">
        <v>216.7</v>
      </c>
      <c r="L33" s="85">
        <f t="shared" si="10"/>
        <v>13.288417166589767</v>
      </c>
    </row>
    <row r="34" spans="1:12" ht="24.75" customHeight="1">
      <c r="A34" s="13" t="s">
        <v>122</v>
      </c>
      <c r="B34" s="143">
        <f t="shared" si="14"/>
        <v>60</v>
      </c>
      <c r="C34" s="143">
        <v>50</v>
      </c>
      <c r="D34" s="143">
        <v>10</v>
      </c>
      <c r="E34" s="144">
        <f t="shared" si="11"/>
        <v>16.666666666666664</v>
      </c>
      <c r="F34" s="145">
        <f t="shared" si="15"/>
        <v>61.641200000000005</v>
      </c>
      <c r="G34" s="145">
        <v>55.292</v>
      </c>
      <c r="H34" s="150">
        <v>1.86</v>
      </c>
      <c r="I34" s="145">
        <v>0.45</v>
      </c>
      <c r="J34" s="145">
        <v>4.0392</v>
      </c>
      <c r="K34" s="145">
        <v>57.5</v>
      </c>
      <c r="L34" s="85">
        <f t="shared" si="10"/>
        <v>7.202086956521747</v>
      </c>
    </row>
    <row r="35" spans="1:12" ht="24.75" customHeight="1">
      <c r="A35" s="13" t="s">
        <v>123</v>
      </c>
      <c r="B35" s="143">
        <f t="shared" si="14"/>
        <v>122</v>
      </c>
      <c r="C35" s="143">
        <v>110</v>
      </c>
      <c r="D35" s="143">
        <v>12</v>
      </c>
      <c r="E35" s="144">
        <f t="shared" si="11"/>
        <v>9.836065573770492</v>
      </c>
      <c r="F35" s="145">
        <f t="shared" si="15"/>
        <v>132.2705</v>
      </c>
      <c r="G35" s="145">
        <v>113.3824</v>
      </c>
      <c r="H35" s="150">
        <v>5.21</v>
      </c>
      <c r="I35" s="145">
        <v>5.5232</v>
      </c>
      <c r="J35" s="145">
        <v>8.1549</v>
      </c>
      <c r="K35" s="145">
        <v>122.4</v>
      </c>
      <c r="L35" s="85">
        <f t="shared" si="10"/>
        <v>8.064133986928098</v>
      </c>
    </row>
    <row r="36" spans="1:12" ht="24.75" customHeight="1">
      <c r="A36" s="13" t="s">
        <v>124</v>
      </c>
      <c r="B36" s="143">
        <f t="shared" si="14"/>
        <v>235</v>
      </c>
      <c r="C36" s="143">
        <v>224</v>
      </c>
      <c r="D36" s="143">
        <v>11</v>
      </c>
      <c r="E36" s="144">
        <f t="shared" si="11"/>
        <v>4.680851063829787</v>
      </c>
      <c r="F36" s="145">
        <f t="shared" si="15"/>
        <v>248.1508</v>
      </c>
      <c r="G36" s="145">
        <v>218.089</v>
      </c>
      <c r="H36" s="150">
        <v>9.825</v>
      </c>
      <c r="I36" s="145">
        <v>5.0036</v>
      </c>
      <c r="J36" s="145">
        <v>15.2332</v>
      </c>
      <c r="K36" s="145">
        <v>223.3</v>
      </c>
      <c r="L36" s="85">
        <f t="shared" si="10"/>
        <v>11.12888490819525</v>
      </c>
    </row>
    <row r="37" spans="1:12" ht="24.75" customHeight="1">
      <c r="A37" s="13" t="s">
        <v>125</v>
      </c>
      <c r="B37" s="143">
        <f t="shared" si="14"/>
        <v>225</v>
      </c>
      <c r="C37" s="143">
        <v>178</v>
      </c>
      <c r="D37" s="143">
        <v>47</v>
      </c>
      <c r="E37" s="144">
        <f t="shared" si="11"/>
        <v>20.88888888888889</v>
      </c>
      <c r="F37" s="145">
        <f t="shared" si="15"/>
        <v>240.7086</v>
      </c>
      <c r="G37" s="145">
        <v>211.1328</v>
      </c>
      <c r="H37" s="150">
        <v>8.695</v>
      </c>
      <c r="I37" s="145">
        <v>5.5208</v>
      </c>
      <c r="J37" s="145">
        <v>15.36</v>
      </c>
      <c r="K37" s="145">
        <v>216.3</v>
      </c>
      <c r="L37" s="85">
        <f t="shared" si="10"/>
        <v>11.284604715672666</v>
      </c>
    </row>
    <row r="38" spans="1:12" ht="24.75" customHeight="1">
      <c r="A38" s="13" t="s">
        <v>126</v>
      </c>
      <c r="B38" s="143">
        <f t="shared" si="14"/>
        <v>172</v>
      </c>
      <c r="C38" s="143">
        <v>153</v>
      </c>
      <c r="D38" s="143">
        <v>19</v>
      </c>
      <c r="E38" s="144">
        <f t="shared" si="11"/>
        <v>11.046511627906977</v>
      </c>
      <c r="F38" s="145">
        <f t="shared" si="15"/>
        <v>185.43619999999999</v>
      </c>
      <c r="G38" s="145">
        <v>162.1846</v>
      </c>
      <c r="H38" s="150">
        <v>6.71</v>
      </c>
      <c r="I38" s="145">
        <v>4.7088</v>
      </c>
      <c r="J38" s="145">
        <v>11.8328</v>
      </c>
      <c r="K38" s="145">
        <v>161.2</v>
      </c>
      <c r="L38" s="85">
        <f t="shared" si="10"/>
        <v>15.0348635235732</v>
      </c>
    </row>
    <row r="39" spans="1:12" ht="24.75" customHeight="1">
      <c r="A39" s="13" t="s">
        <v>127</v>
      </c>
      <c r="B39" s="143">
        <f t="shared" si="14"/>
        <v>192</v>
      </c>
      <c r="C39" s="143">
        <v>150</v>
      </c>
      <c r="D39" s="143">
        <v>42</v>
      </c>
      <c r="E39" s="144">
        <f t="shared" si="11"/>
        <v>21.875</v>
      </c>
      <c r="F39" s="145">
        <f t="shared" si="15"/>
        <v>205.7719</v>
      </c>
      <c r="G39" s="145">
        <v>180.3716</v>
      </c>
      <c r="H39" s="150">
        <v>6.975</v>
      </c>
      <c r="I39" s="145">
        <v>5.0368</v>
      </c>
      <c r="J39" s="145">
        <v>13.3885</v>
      </c>
      <c r="K39" s="145">
        <v>184.2</v>
      </c>
      <c r="L39" s="85">
        <f t="shared" si="10"/>
        <v>11.71112920738328</v>
      </c>
    </row>
    <row r="41" spans="1:12" ht="99" customHeight="1">
      <c r="A41" s="137" t="s">
        <v>149</v>
      </c>
      <c r="B41" s="137"/>
      <c r="C41" s="137"/>
      <c r="D41" s="137"/>
      <c r="E41" s="137"/>
      <c r="F41" s="137"/>
      <c r="G41" s="137"/>
      <c r="H41" s="137"/>
      <c r="I41" s="137"/>
      <c r="J41" s="137"/>
      <c r="K41" s="137"/>
      <c r="L41" s="137"/>
    </row>
  </sheetData>
  <sheetProtection/>
  <mergeCells count="6">
    <mergeCell ref="A2:L2"/>
    <mergeCell ref="B4:E4"/>
    <mergeCell ref="F4:J4"/>
    <mergeCell ref="A41:L41"/>
    <mergeCell ref="A4:A5"/>
    <mergeCell ref="L4:L5"/>
  </mergeCells>
  <printOptions/>
  <pageMargins left="0.118055555555556" right="0.0784722222222222" top="0.39305555555555605" bottom="0" header="0.297916666666667" footer="0.297916666666667"/>
  <pageSetup orientation="portrait" paperSize="9"/>
</worksheet>
</file>

<file path=xl/worksheets/sheet7.xml><?xml version="1.0" encoding="utf-8"?>
<worksheet xmlns="http://schemas.openxmlformats.org/spreadsheetml/2006/main" xmlns:r="http://schemas.openxmlformats.org/officeDocument/2006/relationships">
  <dimension ref="A1:E29"/>
  <sheetViews>
    <sheetView zoomScaleSheetLayoutView="100" workbookViewId="0" topLeftCell="A1">
      <selection activeCell="I10" sqref="I10"/>
    </sheetView>
  </sheetViews>
  <sheetFormatPr defaultColWidth="9.00390625" defaultRowHeight="15"/>
  <cols>
    <col min="1" max="1" width="16.8515625" style="0" customWidth="1"/>
    <col min="2" max="2" width="14.421875" style="0" customWidth="1"/>
    <col min="3" max="3" width="16.140625" style="0" customWidth="1"/>
    <col min="4" max="4" width="17.140625" style="0" customWidth="1"/>
    <col min="5" max="5" width="14.28125" style="0" customWidth="1"/>
  </cols>
  <sheetData>
    <row r="1" ht="13.5">
      <c r="A1" t="s">
        <v>150</v>
      </c>
    </row>
    <row r="2" spans="1:5" ht="24" customHeight="1">
      <c r="A2" s="3" t="s">
        <v>151</v>
      </c>
      <c r="B2" s="3"/>
      <c r="C2" s="3"/>
      <c r="D2" s="3"/>
      <c r="E2" s="3"/>
    </row>
    <row r="3" ht="13.5">
      <c r="A3" s="36"/>
    </row>
    <row r="4" spans="1:5" ht="21" customHeight="1">
      <c r="A4" s="134" t="s">
        <v>106</v>
      </c>
      <c r="B4" s="134" t="s">
        <v>152</v>
      </c>
      <c r="C4" s="134" t="s">
        <v>153</v>
      </c>
      <c r="D4" s="135" t="s">
        <v>100</v>
      </c>
      <c r="E4" s="135"/>
    </row>
    <row r="5" spans="1:5" ht="27" customHeight="1">
      <c r="A5" s="134"/>
      <c r="B5" s="134"/>
      <c r="C5" s="134"/>
      <c r="D5" s="134" t="s">
        <v>153</v>
      </c>
      <c r="E5" s="135" t="s">
        <v>101</v>
      </c>
    </row>
    <row r="6" spans="1:5" ht="24" customHeight="1">
      <c r="A6" s="38" t="s">
        <v>102</v>
      </c>
      <c r="B6" s="86">
        <f>SUM(B7:B27)</f>
        <v>3636</v>
      </c>
      <c r="C6" s="84">
        <f>SUM(C7:C27)</f>
        <v>852.5081999999998</v>
      </c>
      <c r="D6" s="84">
        <f>SUM(D7:D27)</f>
        <v>772.0576</v>
      </c>
      <c r="E6" s="84">
        <f>SUM(C6-D6)/D6*100</f>
        <v>10.420284704146399</v>
      </c>
    </row>
    <row r="7" spans="1:5" ht="24.75" customHeight="1">
      <c r="A7" s="13" t="s">
        <v>107</v>
      </c>
      <c r="B7" s="13">
        <v>255</v>
      </c>
      <c r="C7" s="136">
        <v>69.47</v>
      </c>
      <c r="D7" s="136">
        <v>51.87</v>
      </c>
      <c r="E7" s="85">
        <f>SUM(C7-D7)/D7*100</f>
        <v>33.930981299402355</v>
      </c>
    </row>
    <row r="8" spans="1:5" ht="24.75" customHeight="1">
      <c r="A8" s="13" t="s">
        <v>108</v>
      </c>
      <c r="B8" s="13">
        <v>196</v>
      </c>
      <c r="C8" s="136">
        <v>48.51</v>
      </c>
      <c r="D8" s="136">
        <v>51.51</v>
      </c>
      <c r="E8" s="85">
        <f aca="true" t="shared" si="0" ref="E8:E27">SUM(C8-D8)/D8*100</f>
        <v>-5.824111822947001</v>
      </c>
    </row>
    <row r="9" spans="1:5" ht="24.75" customHeight="1">
      <c r="A9" s="13" t="s">
        <v>109</v>
      </c>
      <c r="B9" s="13">
        <v>136</v>
      </c>
      <c r="C9" s="136">
        <v>26.566</v>
      </c>
      <c r="D9" s="136">
        <v>33.58</v>
      </c>
      <c r="E9" s="85">
        <f t="shared" si="0"/>
        <v>-20.887432995830853</v>
      </c>
    </row>
    <row r="10" spans="1:5" ht="24.75" customHeight="1">
      <c r="A10" s="13" t="s">
        <v>110</v>
      </c>
      <c r="B10" s="13">
        <v>153</v>
      </c>
      <c r="C10" s="136">
        <v>34.94</v>
      </c>
      <c r="D10" s="136">
        <v>28.01</v>
      </c>
      <c r="E10" s="85">
        <f t="shared" si="0"/>
        <v>24.7411638700464</v>
      </c>
    </row>
    <row r="11" spans="1:5" ht="24.75" customHeight="1">
      <c r="A11" s="13" t="s">
        <v>111</v>
      </c>
      <c r="B11" s="13">
        <v>79</v>
      </c>
      <c r="C11" s="136">
        <v>23.11</v>
      </c>
      <c r="D11" s="136">
        <v>24.39</v>
      </c>
      <c r="E11" s="85">
        <f t="shared" si="0"/>
        <v>-5.24805248052481</v>
      </c>
    </row>
    <row r="12" spans="1:5" ht="24.75" customHeight="1">
      <c r="A12" s="13" t="s">
        <v>112</v>
      </c>
      <c r="B12" s="13">
        <v>370</v>
      </c>
      <c r="C12" s="136">
        <v>57.47</v>
      </c>
      <c r="D12" s="136">
        <v>70.88</v>
      </c>
      <c r="E12" s="85">
        <f t="shared" si="0"/>
        <v>-18.919300225733632</v>
      </c>
    </row>
    <row r="13" spans="1:5" ht="24.75" customHeight="1">
      <c r="A13" s="13" t="s">
        <v>113</v>
      </c>
      <c r="B13" s="13">
        <v>210</v>
      </c>
      <c r="C13" s="136">
        <v>72.24</v>
      </c>
      <c r="D13" s="136">
        <v>56.2</v>
      </c>
      <c r="E13" s="85">
        <f t="shared" si="0"/>
        <v>28.540925266903898</v>
      </c>
    </row>
    <row r="14" spans="1:5" ht="24.75" customHeight="1">
      <c r="A14" s="13" t="s">
        <v>114</v>
      </c>
      <c r="B14" s="13">
        <v>280</v>
      </c>
      <c r="C14" s="136">
        <v>69.844</v>
      </c>
      <c r="D14" s="136">
        <v>51.534</v>
      </c>
      <c r="E14" s="85">
        <f t="shared" si="0"/>
        <v>35.529941397912054</v>
      </c>
    </row>
    <row r="15" spans="1:5" ht="24.75" customHeight="1">
      <c r="A15" s="16" t="s">
        <v>115</v>
      </c>
      <c r="B15" s="13">
        <v>157</v>
      </c>
      <c r="C15" s="136">
        <v>36.33</v>
      </c>
      <c r="D15" s="136">
        <v>18.16</v>
      </c>
      <c r="E15" s="85">
        <f t="shared" si="0"/>
        <v>100.05506607929516</v>
      </c>
    </row>
    <row r="16" spans="1:5" ht="24.75" customHeight="1">
      <c r="A16" s="16" t="s">
        <v>116</v>
      </c>
      <c r="B16" s="13">
        <v>364</v>
      </c>
      <c r="C16" s="136">
        <v>73.208</v>
      </c>
      <c r="D16" s="136">
        <v>34.44</v>
      </c>
      <c r="E16" s="85">
        <f t="shared" si="0"/>
        <v>112.56678281068527</v>
      </c>
    </row>
    <row r="17" spans="1:5" ht="24.75" customHeight="1">
      <c r="A17" s="16" t="s">
        <v>117</v>
      </c>
      <c r="B17" s="13">
        <v>234</v>
      </c>
      <c r="C17" s="136">
        <v>55.7869</v>
      </c>
      <c r="D17" s="136">
        <v>94.6306</v>
      </c>
      <c r="E17" s="85">
        <f t="shared" si="0"/>
        <v>-41.047716066473214</v>
      </c>
    </row>
    <row r="18" spans="1:5" ht="24.75" customHeight="1">
      <c r="A18" s="16" t="s">
        <v>118</v>
      </c>
      <c r="B18" s="13">
        <v>121</v>
      </c>
      <c r="C18" s="136">
        <v>46.695</v>
      </c>
      <c r="D18" s="136">
        <v>34.13</v>
      </c>
      <c r="E18" s="85">
        <f t="shared" si="0"/>
        <v>36.81511866393202</v>
      </c>
    </row>
    <row r="19" spans="1:5" ht="24.75" customHeight="1">
      <c r="A19" s="16" t="s">
        <v>119</v>
      </c>
      <c r="B19" s="13">
        <v>189</v>
      </c>
      <c r="C19" s="136">
        <v>38.79</v>
      </c>
      <c r="D19" s="136">
        <v>32.06</v>
      </c>
      <c r="E19" s="85">
        <f t="shared" si="0"/>
        <v>20.991890205863996</v>
      </c>
    </row>
    <row r="20" spans="1:5" ht="24.75" customHeight="1">
      <c r="A20" s="13" t="s">
        <v>120</v>
      </c>
      <c r="B20" s="13">
        <v>80</v>
      </c>
      <c r="C20" s="136">
        <v>24.03</v>
      </c>
      <c r="D20" s="136">
        <v>43.428</v>
      </c>
      <c r="E20" s="85">
        <f t="shared" si="0"/>
        <v>-44.667035092567005</v>
      </c>
    </row>
    <row r="21" spans="1:5" ht="24.75" customHeight="1">
      <c r="A21" s="13" t="s">
        <v>121</v>
      </c>
      <c r="B21" s="13">
        <v>80</v>
      </c>
      <c r="C21" s="136">
        <v>16.8943</v>
      </c>
      <c r="D21" s="136">
        <v>17.46</v>
      </c>
      <c r="E21" s="85">
        <f t="shared" si="0"/>
        <v>-3.2399770904925527</v>
      </c>
    </row>
    <row r="22" spans="1:5" ht="24.75" customHeight="1">
      <c r="A22" s="13" t="s">
        <v>122</v>
      </c>
      <c r="B22" s="13">
        <v>35</v>
      </c>
      <c r="C22" s="136">
        <v>8.77</v>
      </c>
      <c r="D22" s="136">
        <v>16.57</v>
      </c>
      <c r="E22" s="85">
        <f t="shared" si="0"/>
        <v>-47.07302353651177</v>
      </c>
    </row>
    <row r="23" spans="1:5" ht="24.75" customHeight="1">
      <c r="A23" s="13" t="s">
        <v>123</v>
      </c>
      <c r="B23" s="13">
        <v>225</v>
      </c>
      <c r="C23" s="136">
        <v>51.088</v>
      </c>
      <c r="D23" s="136">
        <v>18.585</v>
      </c>
      <c r="E23" s="85">
        <f t="shared" si="0"/>
        <v>174.8883508205542</v>
      </c>
    </row>
    <row r="24" spans="1:5" ht="24.75" customHeight="1">
      <c r="A24" s="13" t="s">
        <v>124</v>
      </c>
      <c r="B24" s="13">
        <v>115</v>
      </c>
      <c r="C24" s="136">
        <v>33.13</v>
      </c>
      <c r="D24" s="136">
        <v>23.64</v>
      </c>
      <c r="E24" s="85">
        <f t="shared" si="0"/>
        <v>40.14382402707277</v>
      </c>
    </row>
    <row r="25" spans="1:5" ht="24.75" customHeight="1">
      <c r="A25" s="13" t="s">
        <v>125</v>
      </c>
      <c r="B25" s="13">
        <v>265</v>
      </c>
      <c r="C25" s="136">
        <v>36.786</v>
      </c>
      <c r="D25" s="136">
        <v>44.13</v>
      </c>
      <c r="E25" s="85">
        <f t="shared" si="0"/>
        <v>-16.641740312712443</v>
      </c>
    </row>
    <row r="26" spans="1:5" ht="24.75" customHeight="1">
      <c r="A26" s="13" t="s">
        <v>126</v>
      </c>
      <c r="B26" s="13">
        <v>50</v>
      </c>
      <c r="C26" s="136">
        <v>18.67</v>
      </c>
      <c r="D26" s="136">
        <v>9.66</v>
      </c>
      <c r="E26" s="85">
        <f t="shared" si="0"/>
        <v>93.2712215320911</v>
      </c>
    </row>
    <row r="27" spans="1:5" ht="24.75" customHeight="1">
      <c r="A27" s="13" t="s">
        <v>127</v>
      </c>
      <c r="B27" s="13">
        <v>42</v>
      </c>
      <c r="C27" s="136">
        <v>10.18</v>
      </c>
      <c r="D27" s="99">
        <v>17.19</v>
      </c>
      <c r="E27" s="85">
        <f t="shared" si="0"/>
        <v>-40.77952297847586</v>
      </c>
    </row>
    <row r="29" spans="1:5" ht="174.75" customHeight="1">
      <c r="A29" s="137" t="s">
        <v>154</v>
      </c>
      <c r="B29" s="137"/>
      <c r="C29" s="137"/>
      <c r="D29" s="137"/>
      <c r="E29" s="137"/>
    </row>
  </sheetData>
  <sheetProtection/>
  <mergeCells count="6">
    <mergeCell ref="A2:E2"/>
    <mergeCell ref="D4:E4"/>
    <mergeCell ref="A29:E29"/>
    <mergeCell ref="A4:A5"/>
    <mergeCell ref="B4:B5"/>
    <mergeCell ref="C4:C5"/>
  </mergeCells>
  <printOptions/>
  <pageMargins left="0.699305555555556" right="0.699305555555556"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38"/>
  <sheetViews>
    <sheetView tabSelected="1" zoomScaleSheetLayoutView="100" workbookViewId="0" topLeftCell="A22">
      <selection activeCell="I36" sqref="I36"/>
    </sheetView>
  </sheetViews>
  <sheetFormatPr defaultColWidth="9.00390625" defaultRowHeight="15"/>
  <cols>
    <col min="1" max="1" width="4.421875" style="27" customWidth="1"/>
    <col min="2" max="2" width="32.421875" style="114" customWidth="1"/>
    <col min="3" max="4" width="9.00390625" style="27" customWidth="1"/>
    <col min="5" max="5" width="11.00390625" style="27" customWidth="1"/>
    <col min="6" max="6" width="13.57421875" style="27" customWidth="1"/>
  </cols>
  <sheetData>
    <row r="1" ht="13.5">
      <c r="A1" s="114" t="s">
        <v>155</v>
      </c>
    </row>
    <row r="2" spans="1:6" ht="18.75">
      <c r="A2" s="3" t="s">
        <v>156</v>
      </c>
      <c r="B2" s="3"/>
      <c r="C2" s="3"/>
      <c r="D2" s="3"/>
      <c r="E2" s="3"/>
      <c r="F2" s="3"/>
    </row>
    <row r="3" spans="1:6" ht="13.5">
      <c r="A3" s="115"/>
      <c r="B3" s="115"/>
      <c r="C3" s="115"/>
      <c r="D3" s="115"/>
      <c r="E3" s="115"/>
      <c r="F3" s="115"/>
    </row>
    <row r="4" spans="1:6" ht="27">
      <c r="A4" s="109" t="s">
        <v>157</v>
      </c>
      <c r="B4" s="28" t="s">
        <v>158</v>
      </c>
      <c r="C4" s="28" t="s">
        <v>159</v>
      </c>
      <c r="D4" s="28" t="s">
        <v>160</v>
      </c>
      <c r="E4" s="28" t="s">
        <v>161</v>
      </c>
      <c r="F4" s="28" t="s">
        <v>162</v>
      </c>
    </row>
    <row r="5" spans="1:6" ht="20.25" customHeight="1">
      <c r="A5" s="116" t="s">
        <v>163</v>
      </c>
      <c r="B5" s="116"/>
      <c r="C5" s="116"/>
      <c r="D5" s="116"/>
      <c r="E5" s="29">
        <f>E6+E30+E32+E31</f>
        <v>102681.03</v>
      </c>
      <c r="F5" s="29">
        <f>F6+F30+F32+F31</f>
        <v>3736</v>
      </c>
    </row>
    <row r="6" spans="1:6" ht="20.25" customHeight="1">
      <c r="A6" s="117" t="s">
        <v>164</v>
      </c>
      <c r="B6" s="117"/>
      <c r="C6" s="116"/>
      <c r="D6" s="116"/>
      <c r="E6" s="29">
        <f>SUM(E7:E29)</f>
        <v>34838.2</v>
      </c>
      <c r="F6" s="29">
        <f>SUM(F7:F29)</f>
        <v>1866</v>
      </c>
    </row>
    <row r="7" spans="1:6" ht="20.25" customHeight="1">
      <c r="A7" s="118">
        <v>1</v>
      </c>
      <c r="B7" s="119" t="s">
        <v>165</v>
      </c>
      <c r="C7" s="120" t="s">
        <v>166</v>
      </c>
      <c r="D7" s="120" t="s">
        <v>167</v>
      </c>
      <c r="E7" s="121">
        <v>1060</v>
      </c>
      <c r="F7" s="121">
        <v>103</v>
      </c>
    </row>
    <row r="8" spans="1:6" ht="20.25" customHeight="1">
      <c r="A8" s="118">
        <v>2</v>
      </c>
      <c r="B8" s="119" t="s">
        <v>168</v>
      </c>
      <c r="C8" s="120" t="s">
        <v>166</v>
      </c>
      <c r="D8" s="120" t="s">
        <v>169</v>
      </c>
      <c r="E8" s="121">
        <v>398</v>
      </c>
      <c r="F8" s="121">
        <v>16</v>
      </c>
    </row>
    <row r="9" spans="1:6" ht="20.25" customHeight="1">
      <c r="A9" s="118">
        <v>3</v>
      </c>
      <c r="B9" s="119" t="s">
        <v>170</v>
      </c>
      <c r="C9" s="120" t="s">
        <v>166</v>
      </c>
      <c r="D9" s="120" t="s">
        <v>171</v>
      </c>
      <c r="E9" s="121">
        <v>1134</v>
      </c>
      <c r="F9" s="121">
        <v>61</v>
      </c>
    </row>
    <row r="10" spans="1:6" ht="20.25" customHeight="1">
      <c r="A10" s="118">
        <v>4</v>
      </c>
      <c r="B10" s="119" t="s">
        <v>172</v>
      </c>
      <c r="C10" s="120" t="s">
        <v>166</v>
      </c>
      <c r="D10" s="120" t="s">
        <v>173</v>
      </c>
      <c r="E10" s="121">
        <v>2608</v>
      </c>
      <c r="F10" s="121">
        <v>120</v>
      </c>
    </row>
    <row r="11" spans="1:6" ht="20.25" customHeight="1">
      <c r="A11" s="118">
        <v>5</v>
      </c>
      <c r="B11" s="119" t="s">
        <v>174</v>
      </c>
      <c r="C11" s="120" t="s">
        <v>166</v>
      </c>
      <c r="D11" s="120" t="s">
        <v>175</v>
      </c>
      <c r="E11" s="121">
        <v>2220</v>
      </c>
      <c r="F11" s="121">
        <v>140</v>
      </c>
    </row>
    <row r="12" spans="1:6" ht="20.25" customHeight="1">
      <c r="A12" s="118">
        <v>6</v>
      </c>
      <c r="B12" s="119" t="s">
        <v>176</v>
      </c>
      <c r="C12" s="120" t="s">
        <v>166</v>
      </c>
      <c r="D12" s="120" t="s">
        <v>177</v>
      </c>
      <c r="E12" s="121">
        <v>2682</v>
      </c>
      <c r="F12" s="121">
        <v>200</v>
      </c>
    </row>
    <row r="13" spans="1:6" ht="20.25" customHeight="1">
      <c r="A13" s="118">
        <v>7</v>
      </c>
      <c r="B13" s="119" t="s">
        <v>178</v>
      </c>
      <c r="C13" s="120" t="s">
        <v>166</v>
      </c>
      <c r="D13" s="120" t="s">
        <v>179</v>
      </c>
      <c r="E13" s="121">
        <v>450</v>
      </c>
      <c r="F13" s="121">
        <v>33</v>
      </c>
    </row>
    <row r="14" spans="1:6" ht="20.25" customHeight="1">
      <c r="A14" s="118">
        <v>8</v>
      </c>
      <c r="B14" s="119" t="s">
        <v>180</v>
      </c>
      <c r="C14" s="120" t="s">
        <v>166</v>
      </c>
      <c r="D14" s="120" t="s">
        <v>181</v>
      </c>
      <c r="E14" s="121">
        <v>910</v>
      </c>
      <c r="F14" s="121">
        <v>30</v>
      </c>
    </row>
    <row r="15" spans="1:6" s="113" customFormat="1" ht="20.25" customHeight="1">
      <c r="A15" s="122">
        <v>9</v>
      </c>
      <c r="B15" s="123" t="s">
        <v>182</v>
      </c>
      <c r="C15" s="120" t="s">
        <v>166</v>
      </c>
      <c r="D15" s="124" t="s">
        <v>183</v>
      </c>
      <c r="E15" s="121">
        <v>2417</v>
      </c>
      <c r="F15" s="121">
        <v>100</v>
      </c>
    </row>
    <row r="16" spans="1:6" ht="20.25" customHeight="1">
      <c r="A16" s="118">
        <v>10</v>
      </c>
      <c r="B16" s="119" t="s">
        <v>184</v>
      </c>
      <c r="C16" s="120" t="s">
        <v>166</v>
      </c>
      <c r="D16" s="120" t="s">
        <v>185</v>
      </c>
      <c r="E16" s="121">
        <v>538.2</v>
      </c>
      <c r="F16" s="121">
        <v>11</v>
      </c>
    </row>
    <row r="17" spans="1:6" ht="20.25" customHeight="1">
      <c r="A17" s="118">
        <v>11</v>
      </c>
      <c r="B17" s="119" t="s">
        <v>186</v>
      </c>
      <c r="C17" s="120" t="s">
        <v>166</v>
      </c>
      <c r="D17" s="120" t="s">
        <v>187</v>
      </c>
      <c r="E17" s="121">
        <v>2790</v>
      </c>
      <c r="F17" s="121">
        <v>200</v>
      </c>
    </row>
    <row r="18" spans="1:6" ht="20.25" customHeight="1">
      <c r="A18" s="118">
        <v>12</v>
      </c>
      <c r="B18" s="119" t="s">
        <v>188</v>
      </c>
      <c r="C18" s="120" t="s">
        <v>166</v>
      </c>
      <c r="D18" s="120" t="s">
        <v>173</v>
      </c>
      <c r="E18" s="121">
        <v>1235</v>
      </c>
      <c r="F18" s="121">
        <v>95</v>
      </c>
    </row>
    <row r="19" spans="1:6" ht="20.25" customHeight="1">
      <c r="A19" s="118">
        <v>13</v>
      </c>
      <c r="B19" s="119" t="s">
        <v>189</v>
      </c>
      <c r="C19" s="120" t="s">
        <v>166</v>
      </c>
      <c r="D19" s="120" t="s">
        <v>190</v>
      </c>
      <c r="E19" s="121">
        <v>1580</v>
      </c>
      <c r="F19" s="121">
        <v>100</v>
      </c>
    </row>
    <row r="20" spans="1:6" ht="20.25" customHeight="1">
      <c r="A20" s="118">
        <v>14</v>
      </c>
      <c r="B20" s="119" t="s">
        <v>191</v>
      </c>
      <c r="C20" s="120" t="s">
        <v>166</v>
      </c>
      <c r="D20" s="120" t="s">
        <v>192</v>
      </c>
      <c r="E20" s="121">
        <v>1380</v>
      </c>
      <c r="F20" s="121">
        <v>36</v>
      </c>
    </row>
    <row r="21" spans="1:6" ht="20.25" customHeight="1">
      <c r="A21" s="118">
        <v>15</v>
      </c>
      <c r="B21" s="119" t="s">
        <v>193</v>
      </c>
      <c r="C21" s="120" t="s">
        <v>166</v>
      </c>
      <c r="D21" s="120" t="s">
        <v>194</v>
      </c>
      <c r="E21" s="121">
        <v>1323</v>
      </c>
      <c r="F21" s="121">
        <v>55</v>
      </c>
    </row>
    <row r="22" spans="1:6" ht="20.25" customHeight="1">
      <c r="A22" s="118">
        <v>16</v>
      </c>
      <c r="B22" s="119" t="s">
        <v>195</v>
      </c>
      <c r="C22" s="120" t="s">
        <v>166</v>
      </c>
      <c r="D22" s="120" t="s">
        <v>196</v>
      </c>
      <c r="E22" s="34">
        <v>912</v>
      </c>
      <c r="F22" s="34">
        <v>48</v>
      </c>
    </row>
    <row r="23" spans="1:6" ht="20.25" customHeight="1">
      <c r="A23" s="118">
        <v>17</v>
      </c>
      <c r="B23" s="119" t="s">
        <v>197</v>
      </c>
      <c r="C23" s="120" t="s">
        <v>166</v>
      </c>
      <c r="D23" s="120" t="s">
        <v>198</v>
      </c>
      <c r="E23" s="34">
        <v>300</v>
      </c>
      <c r="F23" s="34">
        <v>25</v>
      </c>
    </row>
    <row r="24" spans="1:6" ht="20.25" customHeight="1">
      <c r="A24" s="118">
        <v>18</v>
      </c>
      <c r="B24" s="119" t="s">
        <v>199</v>
      </c>
      <c r="C24" s="120" t="s">
        <v>166</v>
      </c>
      <c r="D24" s="120" t="s">
        <v>200</v>
      </c>
      <c r="E24" s="34">
        <v>500</v>
      </c>
      <c r="F24" s="34">
        <v>79</v>
      </c>
    </row>
    <row r="25" spans="1:6" ht="20.25" customHeight="1">
      <c r="A25" s="118">
        <v>19</v>
      </c>
      <c r="B25" s="119" t="s">
        <v>201</v>
      </c>
      <c r="C25" s="120" t="s">
        <v>166</v>
      </c>
      <c r="D25" s="120" t="s">
        <v>202</v>
      </c>
      <c r="E25" s="34">
        <v>1113</v>
      </c>
      <c r="F25" s="34">
        <v>50</v>
      </c>
    </row>
    <row r="26" spans="1:6" ht="20.25" customHeight="1">
      <c r="A26" s="118">
        <v>20</v>
      </c>
      <c r="B26" s="119" t="s">
        <v>203</v>
      </c>
      <c r="C26" s="120" t="s">
        <v>166</v>
      </c>
      <c r="D26" s="120" t="s">
        <v>204</v>
      </c>
      <c r="E26" s="34">
        <v>960</v>
      </c>
      <c r="F26" s="34">
        <v>68</v>
      </c>
    </row>
    <row r="27" spans="1:6" ht="20.25" customHeight="1">
      <c r="A27" s="118">
        <v>21</v>
      </c>
      <c r="B27" s="119" t="s">
        <v>205</v>
      </c>
      <c r="C27" s="120" t="s">
        <v>166</v>
      </c>
      <c r="D27" s="120" t="s">
        <v>206</v>
      </c>
      <c r="E27" s="34">
        <v>3728</v>
      </c>
      <c r="F27" s="34">
        <v>108</v>
      </c>
    </row>
    <row r="28" spans="1:6" ht="20.25" customHeight="1">
      <c r="A28" s="118">
        <v>22</v>
      </c>
      <c r="B28" s="119" t="s">
        <v>207</v>
      </c>
      <c r="C28" s="120" t="s">
        <v>166</v>
      </c>
      <c r="D28" s="120" t="s">
        <v>208</v>
      </c>
      <c r="E28" s="34">
        <v>1100</v>
      </c>
      <c r="F28" s="34">
        <v>40</v>
      </c>
    </row>
    <row r="29" spans="1:6" ht="20.25" customHeight="1">
      <c r="A29" s="118">
        <v>23</v>
      </c>
      <c r="B29" s="119" t="s">
        <v>209</v>
      </c>
      <c r="C29" s="120" t="s">
        <v>166</v>
      </c>
      <c r="D29" s="120" t="s">
        <v>210</v>
      </c>
      <c r="E29" s="34">
        <v>3500</v>
      </c>
      <c r="F29" s="34">
        <v>148</v>
      </c>
    </row>
    <row r="30" spans="1:6" ht="20.25" customHeight="1">
      <c r="A30" s="125" t="s">
        <v>211</v>
      </c>
      <c r="B30" s="125"/>
      <c r="C30" s="126" t="s">
        <v>166</v>
      </c>
      <c r="D30" s="126" t="s">
        <v>212</v>
      </c>
      <c r="E30" s="29">
        <v>42500</v>
      </c>
      <c r="F30" s="29">
        <v>1000</v>
      </c>
    </row>
    <row r="31" spans="1:6" ht="20.25" customHeight="1">
      <c r="A31" s="127" t="s">
        <v>213</v>
      </c>
      <c r="B31" s="128"/>
      <c r="C31" s="126" t="s">
        <v>214</v>
      </c>
      <c r="D31" s="126" t="s">
        <v>215</v>
      </c>
      <c r="E31" s="29">
        <v>4000</v>
      </c>
      <c r="F31" s="29">
        <v>28</v>
      </c>
    </row>
    <row r="32" spans="1:6" ht="20.25" customHeight="1">
      <c r="A32" s="125" t="s">
        <v>216</v>
      </c>
      <c r="B32" s="125"/>
      <c r="C32" s="129"/>
      <c r="D32" s="129"/>
      <c r="E32" s="130">
        <f>SUM(E33:E38)</f>
        <v>21342.83</v>
      </c>
      <c r="F32" s="130">
        <f>SUM(F33:F38)</f>
        <v>842</v>
      </c>
    </row>
    <row r="33" spans="1:6" ht="20.25" customHeight="1">
      <c r="A33" s="118">
        <v>1</v>
      </c>
      <c r="B33" s="131" t="s">
        <v>217</v>
      </c>
      <c r="C33" s="132" t="s">
        <v>218</v>
      </c>
      <c r="D33" s="132" t="s">
        <v>219</v>
      </c>
      <c r="E33" s="133">
        <v>10831</v>
      </c>
      <c r="F33" s="133">
        <v>400</v>
      </c>
    </row>
    <row r="34" spans="1:6" ht="20.25" customHeight="1">
      <c r="A34" s="118">
        <v>2</v>
      </c>
      <c r="B34" s="131" t="s">
        <v>220</v>
      </c>
      <c r="C34" s="132" t="s">
        <v>218</v>
      </c>
      <c r="D34" s="132" t="s">
        <v>221</v>
      </c>
      <c r="E34" s="133">
        <v>2485</v>
      </c>
      <c r="F34" s="133">
        <v>100</v>
      </c>
    </row>
    <row r="35" spans="1:6" ht="20.25" customHeight="1">
      <c r="A35" s="118">
        <v>3</v>
      </c>
      <c r="B35" s="131" t="s">
        <v>222</v>
      </c>
      <c r="C35" s="132" t="s">
        <v>218</v>
      </c>
      <c r="D35" s="132" t="s">
        <v>223</v>
      </c>
      <c r="E35" s="133">
        <v>450</v>
      </c>
      <c r="F35" s="133">
        <v>30</v>
      </c>
    </row>
    <row r="36" spans="1:6" ht="20.25" customHeight="1">
      <c r="A36" s="118">
        <v>4</v>
      </c>
      <c r="B36" s="131" t="s">
        <v>224</v>
      </c>
      <c r="C36" s="132" t="s">
        <v>218</v>
      </c>
      <c r="D36" s="132" t="s">
        <v>225</v>
      </c>
      <c r="E36" s="133">
        <v>1000</v>
      </c>
      <c r="F36" s="133">
        <v>60</v>
      </c>
    </row>
    <row r="37" spans="1:6" ht="20.25" customHeight="1">
      <c r="A37" s="118">
        <v>5</v>
      </c>
      <c r="B37" s="131" t="s">
        <v>226</v>
      </c>
      <c r="C37" s="132" t="s">
        <v>218</v>
      </c>
      <c r="D37" s="132" t="s">
        <v>183</v>
      </c>
      <c r="E37" s="132">
        <v>3000</v>
      </c>
      <c r="F37" s="133">
        <v>120</v>
      </c>
    </row>
    <row r="38" spans="1:6" ht="18" customHeight="1">
      <c r="A38" s="118">
        <v>6</v>
      </c>
      <c r="B38" s="131" t="s">
        <v>227</v>
      </c>
      <c r="C38" s="132" t="s">
        <v>218</v>
      </c>
      <c r="D38" s="132" t="s">
        <v>223</v>
      </c>
      <c r="E38" s="132">
        <v>3576.83</v>
      </c>
      <c r="F38" s="132">
        <v>132</v>
      </c>
    </row>
  </sheetData>
  <sheetProtection/>
  <mergeCells count="7">
    <mergeCell ref="A2:F2"/>
    <mergeCell ref="A3:F3"/>
    <mergeCell ref="A5:B5"/>
    <mergeCell ref="A6:B6"/>
    <mergeCell ref="A30:B30"/>
    <mergeCell ref="A31:B31"/>
    <mergeCell ref="A32:B32"/>
  </mergeCells>
  <printOptions/>
  <pageMargins left="0.699305555555556" right="0.699305555555556"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82"/>
  <sheetViews>
    <sheetView zoomScaleSheetLayoutView="100" workbookViewId="0" topLeftCell="A1">
      <selection activeCell="H10" sqref="H10:I10"/>
    </sheetView>
  </sheetViews>
  <sheetFormatPr defaultColWidth="9.00390625" defaultRowHeight="15"/>
  <cols>
    <col min="1" max="1" width="6.421875" style="0" customWidth="1"/>
    <col min="2" max="2" width="31.421875" style="107" customWidth="1"/>
    <col min="3" max="3" width="10.57421875" style="107" customWidth="1"/>
    <col min="4" max="4" width="11.8515625" style="0" customWidth="1"/>
    <col min="5" max="5" width="11.7109375" style="0" customWidth="1"/>
  </cols>
  <sheetData>
    <row r="1" ht="13.5">
      <c r="A1" t="s">
        <v>228</v>
      </c>
    </row>
    <row r="2" spans="1:5" ht="18.75">
      <c r="A2" s="3" t="s">
        <v>229</v>
      </c>
      <c r="B2" s="3"/>
      <c r="C2" s="3"/>
      <c r="D2" s="3"/>
      <c r="E2" s="3"/>
    </row>
    <row r="3" ht="13.5">
      <c r="A3" s="108"/>
    </row>
    <row r="4" spans="1:5" ht="39" customHeight="1">
      <c r="A4" s="109" t="s">
        <v>157</v>
      </c>
      <c r="B4" s="109" t="s">
        <v>230</v>
      </c>
      <c r="C4" s="109" t="s">
        <v>160</v>
      </c>
      <c r="D4" s="109" t="s">
        <v>161</v>
      </c>
      <c r="E4" s="109" t="s">
        <v>162</v>
      </c>
    </row>
    <row r="5" spans="1:5" ht="21" customHeight="1">
      <c r="A5" s="30"/>
      <c r="B5" s="28" t="s">
        <v>231</v>
      </c>
      <c r="C5" s="28"/>
      <c r="D5" s="29">
        <f>SUM(D6:D82)</f>
        <v>23587.9</v>
      </c>
      <c r="E5" s="29">
        <f>SUM(E6:E82)</f>
        <v>263</v>
      </c>
    </row>
    <row r="6" spans="1:5" ht="21" customHeight="1">
      <c r="A6" s="53">
        <v>1</v>
      </c>
      <c r="B6" s="110" t="s">
        <v>232</v>
      </c>
      <c r="C6" s="53" t="s">
        <v>233</v>
      </c>
      <c r="D6" s="53">
        <v>256</v>
      </c>
      <c r="E6" s="53">
        <v>4</v>
      </c>
    </row>
    <row r="7" spans="1:5" ht="21" customHeight="1">
      <c r="A7" s="53">
        <v>2</v>
      </c>
      <c r="B7" s="110" t="s">
        <v>234</v>
      </c>
      <c r="C7" s="53" t="s">
        <v>235</v>
      </c>
      <c r="D7" s="53">
        <v>305</v>
      </c>
      <c r="E7" s="53">
        <v>4</v>
      </c>
    </row>
    <row r="8" spans="1:5" ht="21" customHeight="1">
      <c r="A8" s="53">
        <v>3</v>
      </c>
      <c r="B8" s="110" t="s">
        <v>236</v>
      </c>
      <c r="C8" s="53" t="s">
        <v>237</v>
      </c>
      <c r="D8" s="53">
        <v>100</v>
      </c>
      <c r="E8" s="53">
        <v>2</v>
      </c>
    </row>
    <row r="9" spans="1:5" ht="21" customHeight="1">
      <c r="A9" s="53">
        <v>4</v>
      </c>
      <c r="B9" s="110" t="s">
        <v>238</v>
      </c>
      <c r="C9" s="13" t="s">
        <v>239</v>
      </c>
      <c r="D9" s="53">
        <v>248</v>
      </c>
      <c r="E9" s="53">
        <v>9</v>
      </c>
    </row>
    <row r="10" spans="1:5" ht="21" customHeight="1">
      <c r="A10" s="53">
        <v>5</v>
      </c>
      <c r="B10" s="110" t="s">
        <v>240</v>
      </c>
      <c r="C10" s="53" t="s">
        <v>241</v>
      </c>
      <c r="D10" s="53">
        <v>100</v>
      </c>
      <c r="E10" s="53">
        <v>4</v>
      </c>
    </row>
    <row r="11" spans="1:5" ht="21" customHeight="1">
      <c r="A11" s="53">
        <v>6</v>
      </c>
      <c r="B11" s="110" t="s">
        <v>242</v>
      </c>
      <c r="C11" s="53" t="s">
        <v>243</v>
      </c>
      <c r="D11" s="53">
        <v>260</v>
      </c>
      <c r="E11" s="53">
        <v>6</v>
      </c>
    </row>
    <row r="12" spans="1:5" ht="21" customHeight="1">
      <c r="A12" s="53">
        <v>7</v>
      </c>
      <c r="B12" s="110" t="s">
        <v>244</v>
      </c>
      <c r="C12" s="53" t="s">
        <v>245</v>
      </c>
      <c r="D12" s="53">
        <v>156</v>
      </c>
      <c r="E12" s="53">
        <v>6</v>
      </c>
    </row>
    <row r="13" spans="1:5" ht="21" customHeight="1">
      <c r="A13" s="53">
        <v>8</v>
      </c>
      <c r="B13" s="110" t="s">
        <v>246</v>
      </c>
      <c r="C13" s="53" t="s">
        <v>245</v>
      </c>
      <c r="D13" s="53">
        <v>152</v>
      </c>
      <c r="E13" s="53">
        <v>4</v>
      </c>
    </row>
    <row r="14" spans="1:5" ht="21" customHeight="1">
      <c r="A14" s="53">
        <v>9</v>
      </c>
      <c r="B14" s="110" t="s">
        <v>247</v>
      </c>
      <c r="C14" s="53" t="s">
        <v>248</v>
      </c>
      <c r="D14" s="53">
        <v>1400</v>
      </c>
      <c r="E14" s="53">
        <v>6</v>
      </c>
    </row>
    <row r="15" spans="1:5" ht="21" customHeight="1">
      <c r="A15" s="53">
        <v>10</v>
      </c>
      <c r="B15" s="110" t="s">
        <v>249</v>
      </c>
      <c r="C15" s="53" t="s">
        <v>250</v>
      </c>
      <c r="D15" s="53">
        <v>165</v>
      </c>
      <c r="E15" s="53">
        <v>5</v>
      </c>
    </row>
    <row r="16" spans="1:5" ht="21" customHeight="1">
      <c r="A16" s="53">
        <v>11</v>
      </c>
      <c r="B16" s="110" t="s">
        <v>251</v>
      </c>
      <c r="C16" s="53" t="s">
        <v>252</v>
      </c>
      <c r="D16" s="53">
        <v>180</v>
      </c>
      <c r="E16" s="53">
        <v>4</v>
      </c>
    </row>
    <row r="17" spans="1:5" ht="21" customHeight="1">
      <c r="A17" s="53">
        <v>12</v>
      </c>
      <c r="B17" s="110" t="s">
        <v>253</v>
      </c>
      <c r="C17" s="13" t="s">
        <v>254</v>
      </c>
      <c r="D17" s="53">
        <v>150</v>
      </c>
      <c r="E17" s="53">
        <v>3</v>
      </c>
    </row>
    <row r="18" spans="1:5" ht="21" customHeight="1">
      <c r="A18" s="53">
        <v>13</v>
      </c>
      <c r="B18" s="110" t="s">
        <v>255</v>
      </c>
      <c r="C18" s="13" t="s">
        <v>256</v>
      </c>
      <c r="D18" s="53">
        <v>300</v>
      </c>
      <c r="E18" s="53">
        <v>6</v>
      </c>
    </row>
    <row r="19" spans="1:5" ht="21" customHeight="1">
      <c r="A19" s="53">
        <v>14</v>
      </c>
      <c r="B19" s="110" t="s">
        <v>257</v>
      </c>
      <c r="C19" s="13" t="s">
        <v>258</v>
      </c>
      <c r="D19" s="53">
        <v>210</v>
      </c>
      <c r="E19" s="53">
        <v>8</v>
      </c>
    </row>
    <row r="20" spans="1:5" ht="21" customHeight="1">
      <c r="A20" s="53">
        <v>15</v>
      </c>
      <c r="B20" s="110" t="s">
        <v>259</v>
      </c>
      <c r="C20" s="53" t="s">
        <v>260</v>
      </c>
      <c r="D20" s="53">
        <v>400</v>
      </c>
      <c r="E20" s="53">
        <v>4</v>
      </c>
    </row>
    <row r="21" spans="1:5" ht="21" customHeight="1">
      <c r="A21" s="53">
        <v>16</v>
      </c>
      <c r="B21" s="110" t="s">
        <v>261</v>
      </c>
      <c r="C21" s="53" t="s">
        <v>262</v>
      </c>
      <c r="D21" s="53">
        <v>220</v>
      </c>
      <c r="E21" s="53">
        <v>6</v>
      </c>
    </row>
    <row r="22" spans="1:5" ht="21" customHeight="1">
      <c r="A22" s="53">
        <v>17</v>
      </c>
      <c r="B22" s="110" t="s">
        <v>263</v>
      </c>
      <c r="C22" s="13" t="s">
        <v>264</v>
      </c>
      <c r="D22" s="53">
        <v>180</v>
      </c>
      <c r="E22" s="53">
        <v>7</v>
      </c>
    </row>
    <row r="23" spans="1:5" ht="21" customHeight="1">
      <c r="A23" s="53">
        <v>18</v>
      </c>
      <c r="B23" s="110" t="s">
        <v>265</v>
      </c>
      <c r="C23" s="13" t="s">
        <v>266</v>
      </c>
      <c r="D23" s="53">
        <v>244.9</v>
      </c>
      <c r="E23" s="53">
        <v>6</v>
      </c>
    </row>
    <row r="24" spans="1:5" ht="21" customHeight="1">
      <c r="A24" s="53">
        <v>19</v>
      </c>
      <c r="B24" s="110" t="s">
        <v>267</v>
      </c>
      <c r="C24" s="13" t="s">
        <v>268</v>
      </c>
      <c r="D24" s="53">
        <v>500</v>
      </c>
      <c r="E24" s="53">
        <v>6</v>
      </c>
    </row>
    <row r="25" spans="1:5" ht="21" customHeight="1">
      <c r="A25" s="53">
        <v>20</v>
      </c>
      <c r="B25" s="110" t="s">
        <v>269</v>
      </c>
      <c r="C25" s="53" t="s">
        <v>270</v>
      </c>
      <c r="D25" s="53">
        <v>200</v>
      </c>
      <c r="E25" s="53">
        <v>4</v>
      </c>
    </row>
    <row r="26" spans="1:5" ht="21" customHeight="1">
      <c r="A26" s="53">
        <v>21</v>
      </c>
      <c r="B26" s="110" t="s">
        <v>271</v>
      </c>
      <c r="C26" s="53" t="s">
        <v>272</v>
      </c>
      <c r="D26" s="53">
        <v>276</v>
      </c>
      <c r="E26" s="53">
        <v>4</v>
      </c>
    </row>
    <row r="27" spans="1:5" ht="21" customHeight="1">
      <c r="A27" s="53">
        <v>22</v>
      </c>
      <c r="B27" s="110" t="s">
        <v>273</v>
      </c>
      <c r="C27" s="53" t="s">
        <v>274</v>
      </c>
      <c r="D27" s="53">
        <v>200</v>
      </c>
      <c r="E27" s="53">
        <v>6</v>
      </c>
    </row>
    <row r="28" spans="1:5" ht="21" customHeight="1">
      <c r="A28" s="53">
        <v>23</v>
      </c>
      <c r="B28" s="110" t="s">
        <v>275</v>
      </c>
      <c r="C28" s="53" t="s">
        <v>276</v>
      </c>
      <c r="D28" s="53">
        <v>750</v>
      </c>
      <c r="E28" s="53">
        <v>4</v>
      </c>
    </row>
    <row r="29" spans="1:5" ht="21" customHeight="1">
      <c r="A29" s="53">
        <v>24</v>
      </c>
      <c r="B29" s="110" t="s">
        <v>277</v>
      </c>
      <c r="C29" s="53" t="s">
        <v>278</v>
      </c>
      <c r="D29" s="53">
        <v>800</v>
      </c>
      <c r="E29" s="53">
        <v>4</v>
      </c>
    </row>
    <row r="30" spans="1:5" ht="21" customHeight="1">
      <c r="A30" s="53">
        <v>25</v>
      </c>
      <c r="B30" s="110" t="s">
        <v>279</v>
      </c>
      <c r="C30" s="53" t="s">
        <v>280</v>
      </c>
      <c r="D30" s="53">
        <v>150</v>
      </c>
      <c r="E30" s="53">
        <v>2</v>
      </c>
    </row>
    <row r="31" spans="1:5" ht="21" customHeight="1">
      <c r="A31" s="53">
        <v>26</v>
      </c>
      <c r="B31" s="110" t="s">
        <v>281</v>
      </c>
      <c r="C31" s="53" t="s">
        <v>282</v>
      </c>
      <c r="D31" s="53">
        <v>307</v>
      </c>
      <c r="E31" s="53">
        <v>2</v>
      </c>
    </row>
    <row r="32" spans="1:5" ht="21" customHeight="1">
      <c r="A32" s="53">
        <v>27</v>
      </c>
      <c r="B32" s="110" t="s">
        <v>283</v>
      </c>
      <c r="C32" s="53" t="s">
        <v>284</v>
      </c>
      <c r="D32" s="53">
        <v>300</v>
      </c>
      <c r="E32" s="53">
        <v>6</v>
      </c>
    </row>
    <row r="33" spans="1:5" ht="21" customHeight="1">
      <c r="A33" s="53">
        <v>28</v>
      </c>
      <c r="B33" s="110" t="s">
        <v>285</v>
      </c>
      <c r="C33" s="53" t="s">
        <v>286</v>
      </c>
      <c r="D33" s="53">
        <v>300</v>
      </c>
      <c r="E33" s="53">
        <v>2</v>
      </c>
    </row>
    <row r="34" spans="1:5" ht="21" customHeight="1">
      <c r="A34" s="53">
        <v>29</v>
      </c>
      <c r="B34" s="110" t="s">
        <v>287</v>
      </c>
      <c r="C34" s="53" t="s">
        <v>288</v>
      </c>
      <c r="D34" s="53">
        <v>600</v>
      </c>
      <c r="E34" s="53">
        <v>4</v>
      </c>
    </row>
    <row r="35" spans="1:5" ht="21" customHeight="1">
      <c r="A35" s="53">
        <v>30</v>
      </c>
      <c r="B35" s="110" t="s">
        <v>289</v>
      </c>
      <c r="C35" s="53" t="s">
        <v>290</v>
      </c>
      <c r="D35" s="53">
        <v>300</v>
      </c>
      <c r="E35" s="53">
        <v>4</v>
      </c>
    </row>
    <row r="36" spans="1:5" ht="21" customHeight="1">
      <c r="A36" s="53">
        <v>31</v>
      </c>
      <c r="B36" s="110" t="s">
        <v>291</v>
      </c>
      <c r="C36" s="53" t="s">
        <v>292</v>
      </c>
      <c r="D36" s="53">
        <v>250</v>
      </c>
      <c r="E36" s="53">
        <v>2</v>
      </c>
    </row>
    <row r="37" spans="1:5" ht="21" customHeight="1">
      <c r="A37" s="53">
        <v>32</v>
      </c>
      <c r="B37" s="110" t="s">
        <v>293</v>
      </c>
      <c r="C37" s="53" t="s">
        <v>294</v>
      </c>
      <c r="D37" s="53">
        <v>215</v>
      </c>
      <c r="E37" s="53">
        <v>4</v>
      </c>
    </row>
    <row r="38" spans="1:5" ht="21" customHeight="1">
      <c r="A38" s="53">
        <v>33</v>
      </c>
      <c r="B38" s="110" t="s">
        <v>295</v>
      </c>
      <c r="C38" s="13" t="s">
        <v>296</v>
      </c>
      <c r="D38" s="53">
        <v>250</v>
      </c>
      <c r="E38" s="53">
        <v>2</v>
      </c>
    </row>
    <row r="39" spans="1:5" ht="21" customHeight="1">
      <c r="A39" s="53">
        <v>34</v>
      </c>
      <c r="B39" s="110" t="s">
        <v>297</v>
      </c>
      <c r="C39" s="53" t="s">
        <v>298</v>
      </c>
      <c r="D39" s="53">
        <v>500</v>
      </c>
      <c r="E39" s="53">
        <v>2</v>
      </c>
    </row>
    <row r="40" spans="1:5" ht="21" customHeight="1">
      <c r="A40" s="53">
        <v>35</v>
      </c>
      <c r="B40" s="110" t="s">
        <v>299</v>
      </c>
      <c r="C40" s="53" t="s">
        <v>300</v>
      </c>
      <c r="D40" s="53">
        <v>421</v>
      </c>
      <c r="E40" s="53">
        <v>2</v>
      </c>
    </row>
    <row r="41" spans="1:5" ht="21" customHeight="1">
      <c r="A41" s="53">
        <v>36</v>
      </c>
      <c r="B41" s="110" t="s">
        <v>301</v>
      </c>
      <c r="C41" s="13" t="s">
        <v>302</v>
      </c>
      <c r="D41" s="53">
        <v>280</v>
      </c>
      <c r="E41" s="53">
        <v>2</v>
      </c>
    </row>
    <row r="42" spans="1:5" ht="21" customHeight="1">
      <c r="A42" s="53">
        <v>37</v>
      </c>
      <c r="B42" s="110" t="s">
        <v>303</v>
      </c>
      <c r="C42" s="13" t="s">
        <v>304</v>
      </c>
      <c r="D42" s="53">
        <v>300</v>
      </c>
      <c r="E42" s="53">
        <v>2</v>
      </c>
    </row>
    <row r="43" spans="1:5" ht="21" customHeight="1">
      <c r="A43" s="60">
        <v>38</v>
      </c>
      <c r="B43" s="111" t="s">
        <v>305</v>
      </c>
      <c r="C43" s="13" t="s">
        <v>306</v>
      </c>
      <c r="D43" s="60">
        <v>320</v>
      </c>
      <c r="E43" s="60">
        <v>1</v>
      </c>
    </row>
    <row r="44" spans="1:5" ht="21" customHeight="1">
      <c r="A44" s="60">
        <v>39</v>
      </c>
      <c r="B44" s="111" t="s">
        <v>307</v>
      </c>
      <c r="C44" s="13" t="s">
        <v>306</v>
      </c>
      <c r="D44" s="60">
        <v>260</v>
      </c>
      <c r="E44" s="60">
        <v>2</v>
      </c>
    </row>
    <row r="45" spans="1:5" ht="21" customHeight="1">
      <c r="A45" s="60">
        <v>40</v>
      </c>
      <c r="B45" s="111" t="s">
        <v>308</v>
      </c>
      <c r="C45" s="13" t="s">
        <v>309</v>
      </c>
      <c r="D45" s="60">
        <v>300</v>
      </c>
      <c r="E45" s="60">
        <v>4</v>
      </c>
    </row>
    <row r="46" spans="1:5" ht="21" customHeight="1">
      <c r="A46" s="60">
        <v>41</v>
      </c>
      <c r="B46" s="111" t="s">
        <v>310</v>
      </c>
      <c r="C46" s="13" t="s">
        <v>311</v>
      </c>
      <c r="D46" s="60">
        <v>550</v>
      </c>
      <c r="E46" s="60">
        <v>1</v>
      </c>
    </row>
    <row r="47" spans="1:5" ht="21" customHeight="1">
      <c r="A47" s="60">
        <v>42</v>
      </c>
      <c r="B47" s="111" t="s">
        <v>312</v>
      </c>
      <c r="C47" s="13" t="s">
        <v>311</v>
      </c>
      <c r="D47" s="60">
        <v>850</v>
      </c>
      <c r="E47" s="60">
        <v>1</v>
      </c>
    </row>
    <row r="48" spans="1:5" ht="21" customHeight="1">
      <c r="A48" s="60">
        <v>43</v>
      </c>
      <c r="B48" s="111" t="s">
        <v>313</v>
      </c>
      <c r="C48" s="13" t="s">
        <v>314</v>
      </c>
      <c r="D48" s="60">
        <v>200</v>
      </c>
      <c r="E48" s="60">
        <v>2</v>
      </c>
    </row>
    <row r="49" spans="1:5" ht="21" customHeight="1">
      <c r="A49" s="60">
        <v>44</v>
      </c>
      <c r="B49" s="111" t="s">
        <v>315</v>
      </c>
      <c r="C49" s="13" t="s">
        <v>171</v>
      </c>
      <c r="D49" s="60">
        <v>203</v>
      </c>
      <c r="E49" s="60">
        <v>3</v>
      </c>
    </row>
    <row r="50" spans="1:5" ht="21" customHeight="1">
      <c r="A50" s="60">
        <v>45</v>
      </c>
      <c r="B50" s="111" t="s">
        <v>316</v>
      </c>
      <c r="C50" s="13" t="s">
        <v>171</v>
      </c>
      <c r="D50" s="60">
        <v>260</v>
      </c>
      <c r="E50" s="60">
        <v>2</v>
      </c>
    </row>
    <row r="51" spans="1:5" ht="21" customHeight="1">
      <c r="A51" s="60">
        <v>46</v>
      </c>
      <c r="B51" s="111" t="s">
        <v>317</v>
      </c>
      <c r="C51" s="13" t="s">
        <v>318</v>
      </c>
      <c r="D51" s="60">
        <v>280</v>
      </c>
      <c r="E51" s="60">
        <v>2</v>
      </c>
    </row>
    <row r="52" spans="1:5" ht="21" customHeight="1">
      <c r="A52" s="60">
        <v>47</v>
      </c>
      <c r="B52" s="111" t="s">
        <v>319</v>
      </c>
      <c r="C52" s="13" t="s">
        <v>171</v>
      </c>
      <c r="D52" s="60">
        <v>430</v>
      </c>
      <c r="E52" s="60">
        <v>3</v>
      </c>
    </row>
    <row r="53" spans="1:5" ht="21" customHeight="1">
      <c r="A53" s="53">
        <v>48</v>
      </c>
      <c r="B53" s="112" t="s">
        <v>320</v>
      </c>
      <c r="C53" s="13" t="s">
        <v>169</v>
      </c>
      <c r="D53" s="60">
        <v>200</v>
      </c>
      <c r="E53" s="60">
        <v>4</v>
      </c>
    </row>
    <row r="54" spans="1:5" ht="21" customHeight="1">
      <c r="A54" s="53">
        <v>49</v>
      </c>
      <c r="B54" s="112" t="s">
        <v>321</v>
      </c>
      <c r="C54" s="13" t="s">
        <v>169</v>
      </c>
      <c r="D54" s="60">
        <v>200</v>
      </c>
      <c r="E54" s="60">
        <v>2</v>
      </c>
    </row>
    <row r="55" spans="1:5" ht="21" customHeight="1">
      <c r="A55" s="53">
        <v>50</v>
      </c>
      <c r="B55" s="112" t="s">
        <v>322</v>
      </c>
      <c r="C55" s="13" t="s">
        <v>171</v>
      </c>
      <c r="D55" s="60">
        <v>240</v>
      </c>
      <c r="E55" s="60">
        <v>2</v>
      </c>
    </row>
    <row r="56" spans="1:5" ht="21" customHeight="1">
      <c r="A56" s="53">
        <v>51</v>
      </c>
      <c r="B56" s="112" t="s">
        <v>323</v>
      </c>
      <c r="C56" s="13" t="s">
        <v>324</v>
      </c>
      <c r="D56" s="60">
        <v>500</v>
      </c>
      <c r="E56" s="60">
        <v>4</v>
      </c>
    </row>
    <row r="57" spans="1:5" ht="21" customHeight="1">
      <c r="A57" s="53">
        <v>52</v>
      </c>
      <c r="B57" s="112" t="s">
        <v>325</v>
      </c>
      <c r="C57" s="13" t="s">
        <v>324</v>
      </c>
      <c r="D57" s="60">
        <v>283</v>
      </c>
      <c r="E57" s="60">
        <v>2</v>
      </c>
    </row>
    <row r="58" spans="1:5" ht="21" customHeight="1">
      <c r="A58" s="53">
        <v>53</v>
      </c>
      <c r="B58" s="112" t="s">
        <v>326</v>
      </c>
      <c r="C58" s="13" t="s">
        <v>327</v>
      </c>
      <c r="D58" s="60">
        <v>450</v>
      </c>
      <c r="E58" s="60">
        <v>2</v>
      </c>
    </row>
    <row r="59" spans="1:5" ht="21" customHeight="1">
      <c r="A59" s="53">
        <v>54</v>
      </c>
      <c r="B59" s="112" t="s">
        <v>328</v>
      </c>
      <c r="C59" s="13" t="s">
        <v>329</v>
      </c>
      <c r="D59" s="60">
        <v>450</v>
      </c>
      <c r="E59" s="60">
        <v>0</v>
      </c>
    </row>
    <row r="60" spans="1:5" ht="21" customHeight="1">
      <c r="A60" s="53">
        <v>55</v>
      </c>
      <c r="B60" s="112" t="s">
        <v>330</v>
      </c>
      <c r="C60" s="13" t="s">
        <v>331</v>
      </c>
      <c r="D60" s="60">
        <v>200</v>
      </c>
      <c r="E60" s="60">
        <v>4</v>
      </c>
    </row>
    <row r="61" spans="1:5" ht="21" customHeight="1">
      <c r="A61" s="53">
        <v>56</v>
      </c>
      <c r="B61" s="112" t="s">
        <v>332</v>
      </c>
      <c r="C61" s="13" t="s">
        <v>331</v>
      </c>
      <c r="D61" s="60">
        <v>200</v>
      </c>
      <c r="E61" s="60">
        <v>5</v>
      </c>
    </row>
    <row r="62" spans="1:5" ht="21" customHeight="1">
      <c r="A62" s="53">
        <v>57</v>
      </c>
      <c r="B62" s="112" t="s">
        <v>333</v>
      </c>
      <c r="C62" s="13" t="s">
        <v>169</v>
      </c>
      <c r="D62" s="60">
        <v>200</v>
      </c>
      <c r="E62" s="60">
        <v>4</v>
      </c>
    </row>
    <row r="63" spans="1:5" ht="21" customHeight="1">
      <c r="A63" s="53">
        <v>58</v>
      </c>
      <c r="B63" s="112" t="s">
        <v>334</v>
      </c>
      <c r="C63" s="13" t="s">
        <v>169</v>
      </c>
      <c r="D63" s="60">
        <v>200</v>
      </c>
      <c r="E63" s="60">
        <v>4</v>
      </c>
    </row>
    <row r="64" spans="1:5" ht="21" customHeight="1">
      <c r="A64" s="53">
        <v>59</v>
      </c>
      <c r="B64" s="112" t="s">
        <v>335</v>
      </c>
      <c r="C64" s="13" t="s">
        <v>169</v>
      </c>
      <c r="D64" s="60">
        <v>200</v>
      </c>
      <c r="E64" s="60">
        <v>2</v>
      </c>
    </row>
    <row r="65" spans="1:5" ht="21" customHeight="1">
      <c r="A65" s="53">
        <v>60</v>
      </c>
      <c r="B65" s="112" t="s">
        <v>336</v>
      </c>
      <c r="C65" s="13" t="s">
        <v>169</v>
      </c>
      <c r="D65" s="60">
        <v>200</v>
      </c>
      <c r="E65" s="60">
        <v>1</v>
      </c>
    </row>
    <row r="66" spans="1:5" ht="21" customHeight="1">
      <c r="A66" s="53">
        <v>61</v>
      </c>
      <c r="B66" s="112" t="s">
        <v>337</v>
      </c>
      <c r="C66" s="13" t="s">
        <v>206</v>
      </c>
      <c r="D66" s="60">
        <v>200</v>
      </c>
      <c r="E66" s="60">
        <v>2</v>
      </c>
    </row>
    <row r="67" spans="1:5" ht="21" customHeight="1">
      <c r="A67" s="53">
        <v>62</v>
      </c>
      <c r="B67" s="112" t="s">
        <v>338</v>
      </c>
      <c r="C67" s="13" t="s">
        <v>171</v>
      </c>
      <c r="D67" s="60">
        <v>320</v>
      </c>
      <c r="E67" s="60">
        <v>4</v>
      </c>
    </row>
    <row r="68" spans="1:5" ht="21" customHeight="1">
      <c r="A68" s="53">
        <v>63</v>
      </c>
      <c r="B68" s="112" t="s">
        <v>339</v>
      </c>
      <c r="C68" s="13" t="s">
        <v>171</v>
      </c>
      <c r="D68" s="60">
        <v>360</v>
      </c>
      <c r="E68" s="60">
        <v>4</v>
      </c>
    </row>
    <row r="69" spans="1:5" ht="21" customHeight="1">
      <c r="A69" s="53">
        <v>64</v>
      </c>
      <c r="B69" s="112" t="s">
        <v>340</v>
      </c>
      <c r="C69" s="13" t="s">
        <v>341</v>
      </c>
      <c r="D69" s="60">
        <v>200</v>
      </c>
      <c r="E69" s="60">
        <v>4</v>
      </c>
    </row>
    <row r="70" spans="1:5" ht="21" customHeight="1">
      <c r="A70" s="53">
        <v>65</v>
      </c>
      <c r="B70" s="112" t="s">
        <v>342</v>
      </c>
      <c r="C70" s="13" t="s">
        <v>341</v>
      </c>
      <c r="D70" s="60">
        <v>300</v>
      </c>
      <c r="E70" s="60">
        <v>4</v>
      </c>
    </row>
    <row r="71" spans="1:5" ht="21" customHeight="1">
      <c r="A71" s="53">
        <v>66</v>
      </c>
      <c r="B71" s="112" t="s">
        <v>343</v>
      </c>
      <c r="C71" s="13" t="s">
        <v>341</v>
      </c>
      <c r="D71" s="60">
        <v>280</v>
      </c>
      <c r="E71" s="60">
        <v>4</v>
      </c>
    </row>
    <row r="72" spans="1:5" ht="21" customHeight="1">
      <c r="A72" s="53">
        <v>67</v>
      </c>
      <c r="B72" s="112" t="s">
        <v>344</v>
      </c>
      <c r="C72" s="13" t="s">
        <v>314</v>
      </c>
      <c r="D72" s="60">
        <v>200</v>
      </c>
      <c r="E72" s="60">
        <v>2</v>
      </c>
    </row>
    <row r="73" spans="1:5" ht="21" customHeight="1">
      <c r="A73" s="53">
        <v>68</v>
      </c>
      <c r="B73" s="112" t="s">
        <v>345</v>
      </c>
      <c r="C73" s="13" t="s">
        <v>314</v>
      </c>
      <c r="D73" s="60">
        <v>300</v>
      </c>
      <c r="E73" s="60">
        <v>2</v>
      </c>
    </row>
    <row r="74" spans="1:5" ht="21" customHeight="1">
      <c r="A74" s="53">
        <v>69</v>
      </c>
      <c r="B74" s="112" t="s">
        <v>346</v>
      </c>
      <c r="C74" s="13" t="s">
        <v>314</v>
      </c>
      <c r="D74" s="60">
        <v>500</v>
      </c>
      <c r="E74" s="60">
        <v>4</v>
      </c>
    </row>
    <row r="75" spans="1:5" ht="21" customHeight="1">
      <c r="A75" s="53">
        <v>70</v>
      </c>
      <c r="B75" s="112" t="s">
        <v>347</v>
      </c>
      <c r="C75" s="13" t="s">
        <v>318</v>
      </c>
      <c r="D75" s="60">
        <v>200</v>
      </c>
      <c r="E75" s="60">
        <v>2</v>
      </c>
    </row>
    <row r="76" spans="1:5" ht="21" customHeight="1">
      <c r="A76" s="53">
        <v>71</v>
      </c>
      <c r="B76" s="112" t="s">
        <v>348</v>
      </c>
      <c r="C76" s="13" t="s">
        <v>318</v>
      </c>
      <c r="D76" s="60">
        <v>200</v>
      </c>
      <c r="E76" s="60">
        <v>2</v>
      </c>
    </row>
    <row r="77" spans="1:5" ht="21" customHeight="1">
      <c r="A77" s="53">
        <v>72</v>
      </c>
      <c r="B77" s="112" t="s">
        <v>349</v>
      </c>
      <c r="C77" s="13" t="s">
        <v>318</v>
      </c>
      <c r="D77" s="60">
        <v>200</v>
      </c>
      <c r="E77" s="60">
        <v>2</v>
      </c>
    </row>
    <row r="78" spans="1:5" ht="21" customHeight="1">
      <c r="A78" s="53">
        <v>73</v>
      </c>
      <c r="B78" s="112" t="s">
        <v>350</v>
      </c>
      <c r="C78" s="13" t="s">
        <v>318</v>
      </c>
      <c r="D78" s="60">
        <v>200</v>
      </c>
      <c r="E78" s="60">
        <v>2</v>
      </c>
    </row>
    <row r="79" spans="1:5" ht="21" customHeight="1">
      <c r="A79" s="53">
        <v>74</v>
      </c>
      <c r="B79" s="112" t="s">
        <v>351</v>
      </c>
      <c r="C79" s="13" t="s">
        <v>327</v>
      </c>
      <c r="D79" s="60">
        <v>250</v>
      </c>
      <c r="E79" s="60">
        <v>2</v>
      </c>
    </row>
    <row r="80" spans="1:5" ht="21" customHeight="1">
      <c r="A80" s="53">
        <v>75</v>
      </c>
      <c r="B80" s="112" t="s">
        <v>352</v>
      </c>
      <c r="C80" s="13" t="s">
        <v>353</v>
      </c>
      <c r="D80" s="60">
        <v>200</v>
      </c>
      <c r="E80" s="60">
        <v>4</v>
      </c>
    </row>
    <row r="81" spans="1:5" ht="21" customHeight="1">
      <c r="A81" s="53">
        <v>76</v>
      </c>
      <c r="B81" s="112" t="s">
        <v>354</v>
      </c>
      <c r="C81" s="13" t="s">
        <v>355</v>
      </c>
      <c r="D81" s="60">
        <v>276</v>
      </c>
      <c r="E81" s="60">
        <v>2</v>
      </c>
    </row>
    <row r="82" spans="1:5" ht="21.75" customHeight="1">
      <c r="A82" s="53">
        <v>77</v>
      </c>
      <c r="B82" s="112" t="s">
        <v>356</v>
      </c>
      <c r="C82" s="13" t="s">
        <v>311</v>
      </c>
      <c r="D82" s="60">
        <v>300</v>
      </c>
      <c r="E82" s="60">
        <v>2</v>
      </c>
    </row>
  </sheetData>
  <sheetProtection/>
  <mergeCells count="1">
    <mergeCell ref="A2:E2"/>
  </mergeCells>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飞鸟</cp:lastModifiedBy>
  <cp:lastPrinted>2019-07-11T06:49:00Z</cp:lastPrinted>
  <dcterms:created xsi:type="dcterms:W3CDTF">2015-06-05T18:17:00Z</dcterms:created>
  <dcterms:modified xsi:type="dcterms:W3CDTF">2021-02-24T06:20:05Z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