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155" activeTab="0"/>
  </bookViews>
  <sheets>
    <sheet name="Sheet1" sheetId="1" r:id="rId1"/>
    <sheet name="Sheet2" sheetId="2" state="hidden" r:id="rId2"/>
  </sheets>
  <definedNames>
    <definedName name="_xlnm.Print_Area" localSheetId="0">'Sheet1'!$A$1:$E$26</definedName>
    <definedName name="_xlnm.Print_Titles" localSheetId="0">'Sheet1'!$1:$5</definedName>
  </definedNames>
  <calcPr fullCalcOnLoad="1" iterate="1" iterateCount="100" iterateDelta="0.001"/>
</workbook>
</file>

<file path=xl/comments2.xml><?xml version="1.0" encoding="utf-8"?>
<comments xmlns="http://schemas.openxmlformats.org/spreadsheetml/2006/main">
  <authors>
    <author>作者</author>
  </authors>
  <commentList>
    <comment ref="K6" authorId="0">
      <text>
        <r>
          <rPr>
            <b/>
            <sz val="9"/>
            <rFont val="宋体"/>
            <family val="0"/>
          </rPr>
          <t>青少年活动中心5.8改为5.23</t>
        </r>
      </text>
    </comment>
    <comment ref="J13" authorId="0">
      <text>
        <r>
          <rPr>
            <b/>
            <sz val="9"/>
            <rFont val="宋体"/>
            <family val="0"/>
          </rPr>
          <t>养老保险15753.16416</t>
        </r>
      </text>
    </comment>
    <comment ref="K14" authorId="0">
      <text>
        <r>
          <rPr>
            <b/>
            <sz val="9"/>
            <rFont val="宋体"/>
            <family val="0"/>
          </rPr>
          <t>中医院新增两个项目9.2万、30万</t>
        </r>
      </text>
    </comment>
  </commentList>
</comments>
</file>

<file path=xl/sharedStrings.xml><?xml version="1.0" encoding="utf-8"?>
<sst xmlns="http://schemas.openxmlformats.org/spreadsheetml/2006/main" count="80" uniqueCount="38">
  <si>
    <t>重庆市綦江区2017年区级一般公共预算本级支出预算表</t>
  </si>
  <si>
    <t>（按功能分类科目分基本支出和项目支出）</t>
  </si>
  <si>
    <t>汇总编制：綦江区财政局</t>
  </si>
  <si>
    <t>单位：万元</t>
  </si>
  <si>
    <t>科目编码</t>
  </si>
  <si>
    <t>科目名称</t>
  </si>
  <si>
    <t>预算数</t>
  </si>
  <si>
    <t>小计</t>
  </si>
  <si>
    <t>基本支出</t>
  </si>
  <si>
    <t>项目支出</t>
  </si>
  <si>
    <t>本级支出合计</t>
  </si>
  <si>
    <t>一般公共服务支出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</si>
  <si>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</si>
  <si>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</si>
  <si>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</si>
  <si>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</si>
  <si>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</si>
  <si>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</si>
  <si>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</si>
  <si>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</si>
  <si>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</si>
  <si>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</si>
  <si>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</si>
  <si>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</si>
  <si>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</si>
  <si>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援助其他地区支出</t>
  </si>
  <si>
    <t>国土海洋气象等支出</t>
  </si>
  <si>
    <t>住房保障支出</t>
  </si>
  <si>
    <t>粮油物资储备支出</t>
  </si>
  <si>
    <t>预备费</t>
  </si>
  <si>
    <t>债务付息</t>
  </si>
  <si>
    <t>12.24原稿</t>
  </si>
  <si>
    <t>增加额</t>
  </si>
  <si>
    <t>合计</t>
  </si>
  <si>
    <t>差额</t>
  </si>
  <si>
    <t>基本支出合计</t>
  </si>
  <si>
    <t>基本支出1</t>
  </si>
  <si>
    <t>项目合计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</si>
</sst>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_ "/>
    <numFmt numFmtId="178" formatCode="#,##0.000000_ ;[Red]\-#,##0.000000\ "/>
    <numFmt numFmtId="179" formatCode="#,##0_ ;[Red]\-#,##0\ 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_GBK"/>
      <family val="4"/>
    </font>
    <font>
      <sz val="12"/>
      <color indexed="8"/>
      <name val="方正黑体_GBK"/>
      <family val="4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方正小标宋_GBK"/>
      <family val="4"/>
    </font>
    <font>
      <sz val="10"/>
      <color indexed="8"/>
      <name val="方正黑体_GBK"/>
      <family val="4"/>
    </font>
    <font>
      <sz val="10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_GBK"/>
      <family val="4"/>
    </font>
    <font>
      <sz val="12"/>
      <color theme="1"/>
      <name val="方正黑体_GBK"/>
      <family val="4"/>
    </font>
    <font>
      <sz val="10"/>
      <color theme="1"/>
      <name val="Calibri"/>
      <family val="0"/>
    </font>
    <font>
      <sz val="10"/>
      <color theme="1"/>
      <name val="方正小标宋_GBK"/>
      <family val="4"/>
    </font>
    <font>
      <sz val="10"/>
      <color theme="1"/>
      <name val="方正黑体_GBK"/>
      <family val="4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29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27" fillId="0" borderId="0">
      <alignment/>
      <protection/>
    </xf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7" fillId="0" borderId="0">
      <alignment/>
      <protection/>
    </xf>
  </cellStyleXfs>
  <cellXfs count="5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 vertical="center"/>
    </xf>
    <xf numFmtId="0" fontId="49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0" fillId="0" borderId="0" xfId="0" applyAlignment="1">
      <alignment horizontal="center"/>
    </xf>
    <xf numFmtId="0" fontId="50" fillId="0" borderId="0" xfId="0" applyFont="1" applyAlignment="1">
      <alignment/>
    </xf>
    <xf numFmtId="0" fontId="0" fillId="33" borderId="0" xfId="0" applyFill="1" applyAlignment="1">
      <alignment/>
    </xf>
    <xf numFmtId="0" fontId="48" fillId="0" borderId="0" xfId="0" applyFont="1" applyAlignment="1">
      <alignment horizontal="center"/>
    </xf>
    <xf numFmtId="0" fontId="5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50" fillId="0" borderId="0" xfId="0" applyFont="1" applyAlignment="1">
      <alignment vertical="center"/>
    </xf>
    <xf numFmtId="0" fontId="49" fillId="0" borderId="9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176" fontId="45" fillId="0" borderId="9" xfId="0" applyNumberFormat="1" applyFont="1" applyBorder="1" applyAlignment="1">
      <alignment vertical="center"/>
    </xf>
    <xf numFmtId="176" fontId="50" fillId="0" borderId="9" xfId="0" applyNumberFormat="1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50" fillId="0" borderId="9" xfId="0" applyNumberFormat="1" applyFont="1" applyBorder="1" applyAlignment="1">
      <alignment vertical="center"/>
    </xf>
    <xf numFmtId="0" fontId="8" fillId="0" borderId="14" xfId="39" applyFont="1" applyFill="1" applyBorder="1" applyAlignment="1">
      <alignment horizontal="left" vertical="center"/>
      <protection/>
    </xf>
    <xf numFmtId="177" fontId="8" fillId="0" borderId="14" xfId="64" applyNumberFormat="1" applyFont="1" applyFill="1" applyBorder="1" applyAlignment="1">
      <alignment vertical="center"/>
      <protection/>
    </xf>
    <xf numFmtId="0" fontId="48" fillId="33" borderId="0" xfId="0" applyFont="1" applyFill="1" applyAlignment="1">
      <alignment/>
    </xf>
    <xf numFmtId="0" fontId="50" fillId="0" borderId="0" xfId="0" applyFont="1" applyAlignment="1">
      <alignment horizontal="center" vertical="center"/>
    </xf>
    <xf numFmtId="0" fontId="0" fillId="33" borderId="0" xfId="0" applyFill="1" applyAlignment="1">
      <alignment vertical="center"/>
    </xf>
    <xf numFmtId="178" fontId="52" fillId="0" borderId="0" xfId="0" applyNumberFormat="1" applyFont="1" applyAlignment="1">
      <alignment horizontal="center" vertical="center"/>
    </xf>
    <xf numFmtId="176" fontId="49" fillId="0" borderId="0" xfId="0" applyNumberFormat="1" applyFont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176" fontId="49" fillId="0" borderId="11" xfId="0" applyNumberFormat="1" applyFont="1" applyBorder="1" applyAlignment="1">
      <alignment vertical="center"/>
    </xf>
    <xf numFmtId="0" fontId="52" fillId="0" borderId="0" xfId="0" applyFont="1" applyAlignment="1">
      <alignment horizontal="center" vertical="center"/>
    </xf>
    <xf numFmtId="176" fontId="50" fillId="0" borderId="0" xfId="0" applyNumberFormat="1" applyFont="1" applyBorder="1" applyAlignment="1">
      <alignment vertical="center"/>
    </xf>
    <xf numFmtId="176" fontId="50" fillId="0" borderId="0" xfId="0" applyNumberFormat="1" applyFont="1" applyAlignment="1">
      <alignment/>
    </xf>
    <xf numFmtId="176" fontId="45" fillId="0" borderId="0" xfId="0" applyNumberFormat="1" applyFont="1" applyAlignment="1">
      <alignment/>
    </xf>
    <xf numFmtId="176" fontId="45" fillId="0" borderId="0" xfId="0" applyNumberFormat="1" applyFont="1" applyAlignment="1">
      <alignment vertical="center"/>
    </xf>
    <xf numFmtId="176" fontId="45" fillId="33" borderId="0" xfId="0" applyNumberFormat="1" applyFont="1" applyFill="1" applyAlignment="1">
      <alignment vertical="center"/>
    </xf>
    <xf numFmtId="176" fontId="50" fillId="33" borderId="0" xfId="0" applyNumberFormat="1" applyFont="1" applyFill="1" applyBorder="1" applyAlignment="1">
      <alignment vertical="center"/>
    </xf>
    <xf numFmtId="176" fontId="50" fillId="33" borderId="0" xfId="0" applyNumberFormat="1" applyFont="1" applyFill="1" applyAlignment="1">
      <alignment/>
    </xf>
    <xf numFmtId="176" fontId="0" fillId="33" borderId="0" xfId="0" applyNumberFormat="1" applyFill="1" applyAlignment="1">
      <alignment/>
    </xf>
    <xf numFmtId="176" fontId="45" fillId="33" borderId="0" xfId="0" applyNumberFormat="1" applyFont="1" applyFill="1" applyAlignment="1">
      <alignment/>
    </xf>
    <xf numFmtId="176" fontId="50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 vertical="center"/>
    </xf>
    <xf numFmtId="176" fontId="0" fillId="33" borderId="0" xfId="0" applyNumberFormat="1" applyFill="1" applyAlignment="1">
      <alignment vertical="center"/>
    </xf>
    <xf numFmtId="0" fontId="49" fillId="0" borderId="11" xfId="0" applyFont="1" applyBorder="1" applyAlignment="1">
      <alignment vertical="center"/>
    </xf>
    <xf numFmtId="0" fontId="49" fillId="33" borderId="11" xfId="0" applyFont="1" applyFill="1" applyBorder="1" applyAlignment="1">
      <alignment vertical="center"/>
    </xf>
    <xf numFmtId="0" fontId="49" fillId="0" borderId="15" xfId="0" applyFont="1" applyBorder="1" applyAlignment="1">
      <alignment vertical="center"/>
    </xf>
    <xf numFmtId="176" fontId="45" fillId="0" borderId="0" xfId="0" applyNumberFormat="1" applyFont="1" applyBorder="1" applyAlignment="1">
      <alignment vertical="center"/>
    </xf>
    <xf numFmtId="0" fontId="49" fillId="33" borderId="9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176" fontId="0" fillId="33" borderId="9" xfId="0" applyNumberFormat="1" applyFill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11" xfId="0" applyBorder="1" applyAlignment="1">
      <alignment horizontal="left" vertical="center"/>
    </xf>
    <xf numFmtId="179" fontId="45" fillId="0" borderId="9" xfId="0" applyNumberFormat="1" applyFont="1" applyBorder="1" applyAlignment="1">
      <alignment vertical="center"/>
    </xf>
    <xf numFmtId="179" fontId="0" fillId="0" borderId="9" xfId="0" applyNumberFormat="1" applyBorder="1" applyAlignment="1">
      <alignment vertical="center"/>
    </xf>
    <xf numFmtId="179" fontId="0" fillId="0" borderId="0" xfId="0" applyNumberFormat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常规_2007年年初预算表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SheetLayoutView="100" workbookViewId="0" topLeftCell="A1">
      <selection activeCell="F7" sqref="F7"/>
    </sheetView>
  </sheetViews>
  <sheetFormatPr defaultColWidth="9.00390625" defaultRowHeight="15"/>
  <cols>
    <col min="1" max="1" width="16.28125" style="5" customWidth="1"/>
    <col min="2" max="2" width="46.8515625" style="0" customWidth="1"/>
    <col min="3" max="3" width="17.8515625" style="0" customWidth="1"/>
    <col min="4" max="4" width="16.28125" style="0" customWidth="1"/>
    <col min="5" max="5" width="17.140625" style="0" customWidth="1"/>
  </cols>
  <sheetData>
    <row r="1" spans="1:5" s="1" customFormat="1" ht="27" customHeight="1">
      <c r="A1" s="8" t="s">
        <v>0</v>
      </c>
      <c r="B1" s="8"/>
      <c r="C1" s="8"/>
      <c r="D1" s="8"/>
      <c r="E1" s="8"/>
    </row>
    <row r="2" spans="1:5" ht="19.5" customHeight="1">
      <c r="A2" s="10" t="s">
        <v>1</v>
      </c>
      <c r="B2" s="10"/>
      <c r="C2" s="10"/>
      <c r="D2" s="10"/>
      <c r="E2" s="10"/>
    </row>
    <row r="3" spans="1:5" s="2" customFormat="1" ht="19.5" customHeight="1">
      <c r="A3" s="55" t="s">
        <v>2</v>
      </c>
      <c r="B3" s="55"/>
      <c r="E3" s="11" t="s">
        <v>3</v>
      </c>
    </row>
    <row r="4" spans="1:5" s="3" customFormat="1" ht="19.5" customHeight="1">
      <c r="A4" s="13" t="s">
        <v>4</v>
      </c>
      <c r="B4" s="13" t="s">
        <v>5</v>
      </c>
      <c r="C4" s="13" t="s">
        <v>6</v>
      </c>
      <c r="D4" s="13"/>
      <c r="E4" s="13"/>
    </row>
    <row r="5" spans="1:5" s="3" customFormat="1" ht="18" customHeight="1">
      <c r="A5" s="13"/>
      <c r="B5" s="13"/>
      <c r="C5" s="13" t="s">
        <v>7</v>
      </c>
      <c r="D5" s="13" t="s">
        <v>8</v>
      </c>
      <c r="E5" s="13" t="s">
        <v>9</v>
      </c>
    </row>
    <row r="6" spans="1:5" s="4" customFormat="1" ht="19.5" customHeight="1">
      <c r="A6" s="16" t="s">
        <v>10</v>
      </c>
      <c r="B6" s="17"/>
      <c r="C6" s="56">
        <f>SUM(C7:C26)</f>
        <v>509192.50286600005</v>
      </c>
      <c r="D6" s="56">
        <f>SUM(D7:D26)</f>
        <v>231212.57462600005</v>
      </c>
      <c r="E6" s="56">
        <f>SUM(E7:E26)</f>
        <v>277979.92824000004</v>
      </c>
    </row>
    <row r="7" spans="1:6" ht="19.5" customHeight="1">
      <c r="A7" s="20">
        <v>201</v>
      </c>
      <c r="B7" s="21" t="s">
        <v>11</v>
      </c>
      <c r="C7" s="57">
        <f>D7+E7</f>
        <v>54102</v>
      </c>
      <c r="D7" s="57">
        <v>22769</v>
      </c>
      <c r="E7" s="57">
        <v>31333</v>
      </c>
      <c r="F7" s="58"/>
    </row>
    <row r="8" spans="1:6" ht="19.5" customHeight="1">
      <c r="A8" s="20">
        <v>203</v>
      </c>
      <c r="B8" s="21" t="s">
        <v>12</v>
      </c>
      <c r="C8" s="57">
        <f aca="true" t="shared" si="0" ref="C8:C26">D8+E8</f>
        <v>1495.999172</v>
      </c>
      <c r="D8" s="57">
        <v>152.329172</v>
      </c>
      <c r="E8" s="57">
        <v>1343.67</v>
      </c>
      <c r="F8" s="58"/>
    </row>
    <row r="9" spans="1:6" ht="19.5" customHeight="1">
      <c r="A9" s="20">
        <v>204</v>
      </c>
      <c r="B9" s="21" t="s">
        <v>13</v>
      </c>
      <c r="C9" s="57">
        <f t="shared" si="0"/>
        <v>22614.498999999996</v>
      </c>
      <c r="D9" s="57">
        <v>10293</v>
      </c>
      <c r="E9" s="57">
        <v>12321.498999999998</v>
      </c>
      <c r="F9" s="58"/>
    </row>
    <row r="10" spans="1:6" ht="19.5" customHeight="1">
      <c r="A10" s="20">
        <v>205</v>
      </c>
      <c r="B10" s="21" t="s">
        <v>14</v>
      </c>
      <c r="C10" s="57">
        <f t="shared" si="0"/>
        <v>111003.00454800017</v>
      </c>
      <c r="D10" s="57">
        <v>81760.07218800017</v>
      </c>
      <c r="E10" s="57">
        <v>29242.932360000003</v>
      </c>
      <c r="F10" s="58"/>
    </row>
    <row r="11" spans="1:6" ht="19.5" customHeight="1">
      <c r="A11" s="20">
        <v>206</v>
      </c>
      <c r="B11" s="21" t="s">
        <v>15</v>
      </c>
      <c r="C11" s="57">
        <f t="shared" si="0"/>
        <v>2805.0020000000004</v>
      </c>
      <c r="D11" s="57">
        <v>171.34200000000004</v>
      </c>
      <c r="E11" s="57">
        <v>2633.6600000000003</v>
      </c>
      <c r="F11" s="58"/>
    </row>
    <row r="12" spans="1:6" ht="19.5" customHeight="1">
      <c r="A12" s="20">
        <v>207</v>
      </c>
      <c r="B12" s="21" t="s">
        <v>16</v>
      </c>
      <c r="C12" s="57">
        <f t="shared" si="0"/>
        <v>5415.000336999998</v>
      </c>
      <c r="D12" s="57">
        <v>1355.4416279999984</v>
      </c>
      <c r="E12" s="57">
        <v>4059.5587089999995</v>
      </c>
      <c r="F12" s="58"/>
    </row>
    <row r="13" spans="1:6" ht="19.5" customHeight="1">
      <c r="A13" s="20">
        <v>208</v>
      </c>
      <c r="B13" s="21" t="s">
        <v>17</v>
      </c>
      <c r="C13" s="57">
        <f t="shared" si="0"/>
        <v>67750.9956909999</v>
      </c>
      <c r="D13" s="57">
        <v>45981.6019909999</v>
      </c>
      <c r="E13" s="57">
        <v>21769.3937</v>
      </c>
      <c r="F13" s="58"/>
    </row>
    <row r="14" spans="1:6" ht="19.5" customHeight="1">
      <c r="A14" s="20">
        <v>210</v>
      </c>
      <c r="B14" s="21" t="s">
        <v>18</v>
      </c>
      <c r="C14" s="57">
        <f t="shared" si="0"/>
        <v>77168.00339999999</v>
      </c>
      <c r="D14" s="57">
        <v>23478.347799999992</v>
      </c>
      <c r="E14" s="57">
        <v>53689.6556</v>
      </c>
      <c r="F14" s="58"/>
    </row>
    <row r="15" spans="1:6" ht="19.5" customHeight="1">
      <c r="A15" s="20">
        <v>211</v>
      </c>
      <c r="B15" s="21" t="s">
        <v>19</v>
      </c>
      <c r="C15" s="57">
        <f t="shared" si="0"/>
        <v>4227.997749</v>
      </c>
      <c r="D15" s="57">
        <v>851.503676</v>
      </c>
      <c r="E15" s="57">
        <v>3376.494073</v>
      </c>
      <c r="F15" s="58"/>
    </row>
    <row r="16" spans="1:6" ht="19.5" customHeight="1">
      <c r="A16" s="20">
        <v>212</v>
      </c>
      <c r="B16" s="21" t="s">
        <v>20</v>
      </c>
      <c r="C16" s="57">
        <f t="shared" si="0"/>
        <v>38368.002903</v>
      </c>
      <c r="D16" s="57">
        <v>11989.267602999997</v>
      </c>
      <c r="E16" s="57">
        <v>26378.7353</v>
      </c>
      <c r="F16" s="58"/>
    </row>
    <row r="17" spans="1:6" ht="19.5" customHeight="1">
      <c r="A17" s="20">
        <v>213</v>
      </c>
      <c r="B17" s="21" t="s">
        <v>21</v>
      </c>
      <c r="C17" s="57">
        <f t="shared" si="0"/>
        <v>51413.998066</v>
      </c>
      <c r="D17" s="57">
        <v>16232.145066000001</v>
      </c>
      <c r="E17" s="57">
        <v>35181.853</v>
      </c>
      <c r="F17" s="58"/>
    </row>
    <row r="18" spans="1:6" ht="19.5" customHeight="1">
      <c r="A18" s="20">
        <v>214</v>
      </c>
      <c r="B18" s="21" t="s">
        <v>22</v>
      </c>
      <c r="C18" s="57">
        <f t="shared" si="0"/>
        <v>30948</v>
      </c>
      <c r="D18" s="57">
        <v>3539.458224000002</v>
      </c>
      <c r="E18" s="57">
        <v>27408.541776</v>
      </c>
      <c r="F18" s="58"/>
    </row>
    <row r="19" spans="1:6" ht="19.5" customHeight="1">
      <c r="A19" s="20">
        <v>215</v>
      </c>
      <c r="B19" s="21" t="s">
        <v>23</v>
      </c>
      <c r="C19" s="57">
        <f t="shared" si="0"/>
        <v>4989</v>
      </c>
      <c r="D19" s="57">
        <v>1276.965769</v>
      </c>
      <c r="E19" s="57">
        <v>3712.0342309999996</v>
      </c>
      <c r="F19" s="58"/>
    </row>
    <row r="20" spans="1:6" ht="19.5" customHeight="1">
      <c r="A20" s="20">
        <v>216</v>
      </c>
      <c r="B20" s="21" t="s">
        <v>24</v>
      </c>
      <c r="C20" s="57">
        <f t="shared" si="0"/>
        <v>971</v>
      </c>
      <c r="D20" s="57">
        <v>503.75298100000003</v>
      </c>
      <c r="E20" s="57">
        <v>467.2470189999999</v>
      </c>
      <c r="F20" s="58"/>
    </row>
    <row r="21" spans="1:6" ht="19.5" customHeight="1">
      <c r="A21" s="20">
        <v>219</v>
      </c>
      <c r="B21" s="21" t="s">
        <v>25</v>
      </c>
      <c r="C21" s="57">
        <f t="shared" si="0"/>
        <v>200</v>
      </c>
      <c r="D21" s="57">
        <v>0</v>
      </c>
      <c r="E21" s="57">
        <v>200</v>
      </c>
      <c r="F21" s="58"/>
    </row>
    <row r="22" spans="1:6" ht="19.5" customHeight="1">
      <c r="A22" s="20">
        <v>220</v>
      </c>
      <c r="B22" s="21" t="s">
        <v>26</v>
      </c>
      <c r="C22" s="57">
        <f t="shared" si="0"/>
        <v>3127</v>
      </c>
      <c r="D22" s="57">
        <v>1377.2714239999987</v>
      </c>
      <c r="E22" s="57">
        <v>1749.7285760000013</v>
      </c>
      <c r="F22" s="58"/>
    </row>
    <row r="23" spans="1:6" ht="19.5" customHeight="1">
      <c r="A23" s="20">
        <v>221</v>
      </c>
      <c r="B23" s="21" t="s">
        <v>27</v>
      </c>
      <c r="C23" s="57">
        <f t="shared" si="0"/>
        <v>10452</v>
      </c>
      <c r="D23" s="57">
        <v>9451.898499999996</v>
      </c>
      <c r="E23" s="57">
        <v>1000.1015000000043</v>
      </c>
      <c r="F23" s="58"/>
    </row>
    <row r="24" spans="1:6" ht="19.5" customHeight="1">
      <c r="A24" s="20">
        <v>222</v>
      </c>
      <c r="B24" s="21" t="s">
        <v>28</v>
      </c>
      <c r="C24" s="57">
        <f t="shared" si="0"/>
        <v>657</v>
      </c>
      <c r="D24" s="57">
        <v>29.176604</v>
      </c>
      <c r="E24" s="57">
        <v>627.823396</v>
      </c>
      <c r="F24" s="58"/>
    </row>
    <row r="25" spans="1:6" ht="19.5" customHeight="1">
      <c r="A25" s="20">
        <v>227</v>
      </c>
      <c r="B25" s="21" t="s">
        <v>29</v>
      </c>
      <c r="C25" s="57">
        <f t="shared" si="0"/>
        <v>10000</v>
      </c>
      <c r="D25" s="57">
        <v>0</v>
      </c>
      <c r="E25" s="57">
        <v>10000</v>
      </c>
      <c r="F25" s="58"/>
    </row>
    <row r="26" spans="1:6" ht="19.5" customHeight="1">
      <c r="A26" s="20">
        <v>232</v>
      </c>
      <c r="B26" s="21" t="s">
        <v>30</v>
      </c>
      <c r="C26" s="57">
        <f t="shared" si="0"/>
        <v>11484</v>
      </c>
      <c r="D26" s="57">
        <v>0</v>
      </c>
      <c r="E26" s="57">
        <v>11484</v>
      </c>
      <c r="F26" s="58"/>
    </row>
  </sheetData>
  <sheetProtection/>
  <mergeCells count="7">
    <mergeCell ref="A1:E1"/>
    <mergeCell ref="A2:E2"/>
    <mergeCell ref="A3:B3"/>
    <mergeCell ref="C4:E4"/>
    <mergeCell ref="A6:B6"/>
    <mergeCell ref="A4:A5"/>
    <mergeCell ref="B4:B5"/>
  </mergeCells>
  <printOptions horizontalCentered="1"/>
  <pageMargins left="0.79" right="0.39" top="0.39" bottom="0.39" header="0.31" footer="0.3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7"/>
  <sheetViews>
    <sheetView zoomScaleSheetLayoutView="100" workbookViewId="0" topLeftCell="M4">
      <selection activeCell="V6" sqref="V6:V26"/>
    </sheetView>
  </sheetViews>
  <sheetFormatPr defaultColWidth="9.00390625" defaultRowHeight="15"/>
  <cols>
    <col min="1" max="1" width="13.28125" style="5" customWidth="1"/>
    <col min="2" max="2" width="47.421875" style="0" customWidth="1"/>
    <col min="3" max="3" width="17.00390625" style="0" hidden="1" customWidth="1"/>
    <col min="4" max="5" width="15.8515625" style="0" hidden="1" customWidth="1"/>
    <col min="6" max="10" width="12.140625" style="6" hidden="1" customWidth="1"/>
    <col min="11" max="11" width="14.421875" style="0" hidden="1" customWidth="1"/>
    <col min="12" max="12" width="9.00390625" style="0" hidden="1" customWidth="1"/>
    <col min="13" max="13" width="14.421875" style="0" customWidth="1"/>
    <col min="14" max="14" width="13.28125" style="0" customWidth="1"/>
    <col min="15" max="15" width="13.421875" style="7" customWidth="1"/>
    <col min="16" max="16" width="13.7109375" style="0" customWidth="1"/>
    <col min="17" max="17" width="12.57421875" style="0" customWidth="1"/>
    <col min="18" max="18" width="13.8515625" style="7" customWidth="1"/>
    <col min="19" max="21" width="13.28125" style="0" customWidth="1"/>
    <col min="22" max="22" width="17.28125" style="0" customWidth="1"/>
  </cols>
  <sheetData>
    <row r="1" spans="1:18" s="1" customFormat="1" ht="27" customHeight="1">
      <c r="A1" s="8" t="s">
        <v>0</v>
      </c>
      <c r="B1" s="8"/>
      <c r="C1" s="8"/>
      <c r="D1" s="8"/>
      <c r="E1" s="8"/>
      <c r="F1" s="9"/>
      <c r="G1" s="9"/>
      <c r="H1" s="9"/>
      <c r="I1" s="9"/>
      <c r="J1" s="9"/>
      <c r="O1" s="26"/>
      <c r="R1" s="26"/>
    </row>
    <row r="2" spans="1:5" ht="19.5" customHeight="1">
      <c r="A2" s="10" t="s">
        <v>1</v>
      </c>
      <c r="B2" s="10"/>
      <c r="C2" s="10"/>
      <c r="D2" s="10"/>
      <c r="E2" s="10"/>
    </row>
    <row r="3" spans="1:18" s="2" customFormat="1" ht="19.5" customHeight="1">
      <c r="A3" s="10" t="s">
        <v>2</v>
      </c>
      <c r="D3" s="2">
        <v>4.3</v>
      </c>
      <c r="E3" s="11" t="s">
        <v>3</v>
      </c>
      <c r="F3" s="12"/>
      <c r="G3" s="12"/>
      <c r="H3" s="12"/>
      <c r="I3" s="27">
        <v>12.26</v>
      </c>
      <c r="J3" s="27"/>
      <c r="K3" s="27"/>
      <c r="O3" s="28"/>
      <c r="Q3" s="45"/>
      <c r="R3" s="46"/>
    </row>
    <row r="4" spans="1:21" s="3" customFormat="1" ht="19.5" customHeight="1">
      <c r="A4" s="13" t="s">
        <v>4</v>
      </c>
      <c r="B4" s="13" t="s">
        <v>5</v>
      </c>
      <c r="C4" s="13" t="s">
        <v>6</v>
      </c>
      <c r="D4" s="13"/>
      <c r="E4" s="13"/>
      <c r="F4" s="14" t="s">
        <v>31</v>
      </c>
      <c r="G4" s="15"/>
      <c r="H4" s="15"/>
      <c r="I4" s="29">
        <f>F6-15753.16416-0.57+9.2+30</f>
        <v>312136.2571590001</v>
      </c>
      <c r="J4" s="29">
        <f>G6-15753.16416</f>
        <v>188156.58888500003</v>
      </c>
      <c r="K4" s="30">
        <f>H6-0.57+9.2+30</f>
        <v>123979.66827399998</v>
      </c>
      <c r="O4" s="31"/>
      <c r="P4" s="32">
        <f>Q6+T6</f>
        <v>175573.746498</v>
      </c>
      <c r="Q4" s="47" t="s">
        <v>32</v>
      </c>
      <c r="R4" s="48"/>
      <c r="S4" s="49"/>
      <c r="T4" s="18" t="s">
        <v>32</v>
      </c>
      <c r="U4" s="50"/>
    </row>
    <row r="5" spans="1:21" s="3" customFormat="1" ht="18" customHeight="1">
      <c r="A5" s="13"/>
      <c r="B5" s="13"/>
      <c r="C5" s="13" t="s">
        <v>7</v>
      </c>
      <c r="D5" s="13" t="s">
        <v>8</v>
      </c>
      <c r="E5" s="13" t="s">
        <v>9</v>
      </c>
      <c r="F5" s="13" t="s">
        <v>7</v>
      </c>
      <c r="G5" s="13" t="s">
        <v>8</v>
      </c>
      <c r="H5" s="13" t="s">
        <v>9</v>
      </c>
      <c r="I5" s="33" t="s">
        <v>33</v>
      </c>
      <c r="J5" s="33" t="s">
        <v>8</v>
      </c>
      <c r="K5" s="3" t="s">
        <v>9</v>
      </c>
      <c r="M5" s="3" t="s">
        <v>34</v>
      </c>
      <c r="N5" s="3" t="s">
        <v>33</v>
      </c>
      <c r="O5" s="31" t="s">
        <v>35</v>
      </c>
      <c r="P5" s="13" t="s">
        <v>8</v>
      </c>
      <c r="Q5" s="13" t="s">
        <v>36</v>
      </c>
      <c r="R5" s="51" t="s">
        <v>37</v>
      </c>
      <c r="S5" s="13" t="s">
        <v>9</v>
      </c>
      <c r="T5" s="13" t="s">
        <v>9</v>
      </c>
      <c r="U5" s="52" t="s">
        <v>34</v>
      </c>
    </row>
    <row r="6" spans="1:22" s="4" customFormat="1" ht="19.5" customHeight="1">
      <c r="A6" s="16" t="s">
        <v>10</v>
      </c>
      <c r="B6" s="17"/>
      <c r="C6" s="18">
        <f>SUM(C7:C26)</f>
        <v>333620.2571590001</v>
      </c>
      <c r="D6" s="18">
        <f>SUM(D7:D26)</f>
        <v>188156.588885</v>
      </c>
      <c r="E6" s="18">
        <f>SUM(E7:E26)</f>
        <v>145463.668274</v>
      </c>
      <c r="F6" s="19">
        <v>327850.79131900007</v>
      </c>
      <c r="G6" s="19">
        <v>203909.75304500005</v>
      </c>
      <c r="H6" s="19">
        <v>123941.03827399999</v>
      </c>
      <c r="I6" s="34">
        <f>F6-0.57+9.2+30-15753.16416</f>
        <v>312136.2571590001</v>
      </c>
      <c r="J6" s="35">
        <f>G6-15753.16416</f>
        <v>188156.58888500003</v>
      </c>
      <c r="K6" s="36">
        <f>H6-0.57+9.2+30</f>
        <v>123979.66827399998</v>
      </c>
      <c r="L6" s="36">
        <f>C6-I6</f>
        <v>21484</v>
      </c>
      <c r="M6" s="36">
        <f aca="true" t="shared" si="0" ref="M6:M27">V6-N6</f>
        <v>-1.0036570000229403</v>
      </c>
      <c r="N6" s="37">
        <f>SUM(N7:N26)</f>
        <v>509194.003657</v>
      </c>
      <c r="O6" s="38">
        <f aca="true" t="shared" si="1" ref="O6:T6">SUM(O7:O26)</f>
        <v>231213.48888500003</v>
      </c>
      <c r="P6" s="37">
        <f t="shared" si="1"/>
        <v>188156.588885</v>
      </c>
      <c r="Q6" s="37">
        <f t="shared" si="1"/>
        <v>43056.9</v>
      </c>
      <c r="R6" s="38">
        <f t="shared" si="1"/>
        <v>277980.514772</v>
      </c>
      <c r="S6" s="37">
        <f t="shared" si="1"/>
        <v>145463.668274</v>
      </c>
      <c r="T6" s="37">
        <f t="shared" si="1"/>
        <v>132516.846498</v>
      </c>
      <c r="U6" s="18">
        <f aca="true" t="shared" si="2" ref="U6:U26">V6-C6</f>
        <v>175572.7428409999</v>
      </c>
      <c r="V6" s="18">
        <f>SUM(V7:V26)</f>
        <v>509193</v>
      </c>
    </row>
    <row r="7" spans="1:22" ht="19.5" customHeight="1">
      <c r="A7" s="20">
        <v>201</v>
      </c>
      <c r="B7" s="21" t="s">
        <v>11</v>
      </c>
      <c r="C7" s="22">
        <f>D7+E7</f>
        <v>32509.659814999977</v>
      </c>
      <c r="D7" s="22">
        <v>11176.073282999978</v>
      </c>
      <c r="E7" s="22">
        <v>21333.586532</v>
      </c>
      <c r="F7" s="23">
        <v>32510.22981499997</v>
      </c>
      <c r="G7" s="23">
        <v>11176.073282999978</v>
      </c>
      <c r="H7" s="23">
        <v>21334.156531999994</v>
      </c>
      <c r="I7" s="39">
        <f>F7-0.57</f>
        <v>32509.65981499997</v>
      </c>
      <c r="J7" s="40">
        <f aca="true" t="shared" si="3" ref="J7:K12">G7</f>
        <v>11176.073282999978</v>
      </c>
      <c r="K7" s="41">
        <f>H7-0.57</f>
        <v>21333.586531999994</v>
      </c>
      <c r="L7" s="36">
        <f aca="true" t="shared" si="4" ref="L7:L24">C7-I7</f>
        <v>0</v>
      </c>
      <c r="M7" s="36">
        <f t="shared" si="0"/>
        <v>-0.9998149999810266</v>
      </c>
      <c r="N7" s="36">
        <f>O7+R7</f>
        <v>54102.99981499998</v>
      </c>
      <c r="O7" s="42">
        <f>P7+Q7</f>
        <v>22769.41328299998</v>
      </c>
      <c r="P7" s="22">
        <v>11176.073282999978</v>
      </c>
      <c r="Q7" s="22">
        <v>11593.34</v>
      </c>
      <c r="R7" s="53">
        <f>S7+T7</f>
        <v>31333.586532</v>
      </c>
      <c r="S7" s="22">
        <v>21333.586532</v>
      </c>
      <c r="T7" s="54">
        <v>10000</v>
      </c>
      <c r="U7" s="18">
        <f t="shared" si="2"/>
        <v>21592.340185000023</v>
      </c>
      <c r="V7" s="25">
        <v>54102</v>
      </c>
    </row>
    <row r="8" spans="1:22" ht="19.5" customHeight="1">
      <c r="A8" s="20">
        <v>203</v>
      </c>
      <c r="B8" s="21" t="s">
        <v>12</v>
      </c>
      <c r="C8" s="22">
        <f aca="true" t="shared" si="5" ref="C8:C26">D8+E8</f>
        <v>495.529172</v>
      </c>
      <c r="D8" s="22">
        <v>152.329172</v>
      </c>
      <c r="E8" s="22">
        <v>343.20000000000005</v>
      </c>
      <c r="F8" s="23">
        <v>495.529172</v>
      </c>
      <c r="G8" s="23">
        <v>152.329172</v>
      </c>
      <c r="H8" s="23">
        <v>343.20000000000005</v>
      </c>
      <c r="I8" s="34">
        <f>F8</f>
        <v>495.529172</v>
      </c>
      <c r="J8" s="43">
        <f t="shared" si="3"/>
        <v>152.329172</v>
      </c>
      <c r="K8" s="44">
        <f>H8</f>
        <v>343.20000000000005</v>
      </c>
      <c r="L8" s="36">
        <f t="shared" si="4"/>
        <v>0</v>
      </c>
      <c r="M8" s="36">
        <f t="shared" si="0"/>
        <v>0.000827999999955864</v>
      </c>
      <c r="N8" s="36">
        <f aca="true" t="shared" si="6" ref="N8:N26">O8+R8</f>
        <v>1495.999172</v>
      </c>
      <c r="O8" s="42">
        <f aca="true" t="shared" si="7" ref="O8:O26">P8+Q8</f>
        <v>152.329172</v>
      </c>
      <c r="P8" s="22">
        <v>152.329172</v>
      </c>
      <c r="Q8" s="22"/>
      <c r="R8" s="53">
        <f aca="true" t="shared" si="8" ref="R8:R27">S8+T8</f>
        <v>1343.67</v>
      </c>
      <c r="S8" s="22">
        <v>343.20000000000005</v>
      </c>
      <c r="T8" s="54">
        <v>1000.47</v>
      </c>
      <c r="U8" s="18">
        <f t="shared" si="2"/>
        <v>1000.470828</v>
      </c>
      <c r="V8" s="25">
        <v>1496</v>
      </c>
    </row>
    <row r="9" spans="1:22" ht="19.5" customHeight="1">
      <c r="A9" s="20">
        <v>204</v>
      </c>
      <c r="B9" s="21" t="s">
        <v>13</v>
      </c>
      <c r="C9" s="22">
        <f t="shared" si="5"/>
        <v>20614.609976</v>
      </c>
      <c r="D9" s="22">
        <v>10293.500976000001</v>
      </c>
      <c r="E9" s="22">
        <v>10321.108999999999</v>
      </c>
      <c r="F9" s="23">
        <v>20614.609976</v>
      </c>
      <c r="G9" s="23">
        <v>10293.500976000001</v>
      </c>
      <c r="H9" s="23">
        <v>10321.108999999999</v>
      </c>
      <c r="I9" s="34">
        <f aca="true" t="shared" si="9" ref="I9:I24">F9</f>
        <v>20614.609976</v>
      </c>
      <c r="J9" s="43">
        <f t="shared" si="3"/>
        <v>10293.500976000001</v>
      </c>
      <c r="K9" s="44">
        <f t="shared" si="3"/>
        <v>10321.108999999999</v>
      </c>
      <c r="L9" s="36">
        <f t="shared" si="4"/>
        <v>0</v>
      </c>
      <c r="M9" s="36">
        <f t="shared" si="0"/>
        <v>2.4000000848900527E-05</v>
      </c>
      <c r="N9" s="36">
        <f t="shared" si="6"/>
        <v>22614.999976</v>
      </c>
      <c r="O9" s="42">
        <f t="shared" si="7"/>
        <v>10293.500976000001</v>
      </c>
      <c r="P9" s="22">
        <v>10293.500976000001</v>
      </c>
      <c r="Q9" s="22"/>
      <c r="R9" s="53">
        <f t="shared" si="8"/>
        <v>12321.498999999998</v>
      </c>
      <c r="S9" s="22">
        <v>10321.108999999999</v>
      </c>
      <c r="T9" s="54">
        <v>2000.39</v>
      </c>
      <c r="U9" s="18">
        <f t="shared" si="2"/>
        <v>2000.3900240000003</v>
      </c>
      <c r="V9" s="25">
        <v>22615</v>
      </c>
    </row>
    <row r="10" spans="1:22" ht="19.5" customHeight="1">
      <c r="A10" s="20">
        <v>205</v>
      </c>
      <c r="B10" s="21" t="s">
        <v>14</v>
      </c>
      <c r="C10" s="22">
        <f t="shared" si="5"/>
        <v>94071.63454800018</v>
      </c>
      <c r="D10" s="22">
        <v>74828.70218800017</v>
      </c>
      <c r="E10" s="22">
        <v>19242.932360000003</v>
      </c>
      <c r="F10" s="23">
        <v>94071.63454800018</v>
      </c>
      <c r="G10" s="23">
        <v>74828.70218800017</v>
      </c>
      <c r="H10" s="23">
        <v>19242.932360000003</v>
      </c>
      <c r="I10" s="34">
        <f t="shared" si="9"/>
        <v>94071.63454800018</v>
      </c>
      <c r="J10" s="43">
        <f t="shared" si="3"/>
        <v>74828.70218800017</v>
      </c>
      <c r="K10" s="44">
        <f t="shared" si="3"/>
        <v>19242.932360000003</v>
      </c>
      <c r="L10" s="36">
        <f t="shared" si="4"/>
        <v>0</v>
      </c>
      <c r="M10" s="36">
        <f t="shared" si="0"/>
        <v>-0.004548000171780586</v>
      </c>
      <c r="N10" s="36">
        <f t="shared" si="6"/>
        <v>111003.00454800017</v>
      </c>
      <c r="O10" s="42">
        <f t="shared" si="7"/>
        <v>81760.07218800017</v>
      </c>
      <c r="P10" s="22">
        <v>74828.70218800017</v>
      </c>
      <c r="Q10" s="22">
        <v>6931.37</v>
      </c>
      <c r="R10" s="53">
        <f t="shared" si="8"/>
        <v>29242.932360000003</v>
      </c>
      <c r="S10" s="22">
        <v>19242.932360000003</v>
      </c>
      <c r="T10" s="54">
        <v>10000</v>
      </c>
      <c r="U10" s="18">
        <f t="shared" si="2"/>
        <v>16931.365451999824</v>
      </c>
      <c r="V10" s="25">
        <v>111003</v>
      </c>
    </row>
    <row r="11" spans="1:22" ht="19.5" customHeight="1">
      <c r="A11" s="20">
        <v>206</v>
      </c>
      <c r="B11" s="21" t="s">
        <v>15</v>
      </c>
      <c r="C11" s="22">
        <f t="shared" si="5"/>
        <v>755.242</v>
      </c>
      <c r="D11" s="22">
        <v>171.34200000000004</v>
      </c>
      <c r="E11" s="22">
        <v>583.9</v>
      </c>
      <c r="F11" s="23">
        <v>755.242</v>
      </c>
      <c r="G11" s="23">
        <v>171.34200000000004</v>
      </c>
      <c r="H11" s="23">
        <v>583.9</v>
      </c>
      <c r="I11" s="34">
        <f t="shared" si="9"/>
        <v>755.242</v>
      </c>
      <c r="J11" s="43">
        <f t="shared" si="3"/>
        <v>171.34200000000004</v>
      </c>
      <c r="K11" s="44">
        <f t="shared" si="3"/>
        <v>583.9</v>
      </c>
      <c r="L11" s="36">
        <f t="shared" si="4"/>
        <v>0</v>
      </c>
      <c r="M11" s="36">
        <f t="shared" si="0"/>
        <v>-0.0020000000004074536</v>
      </c>
      <c r="N11" s="36">
        <f t="shared" si="6"/>
        <v>2805.0020000000004</v>
      </c>
      <c r="O11" s="42">
        <f t="shared" si="7"/>
        <v>171.34200000000004</v>
      </c>
      <c r="P11" s="22">
        <v>171.34200000000004</v>
      </c>
      <c r="Q11" s="22"/>
      <c r="R11" s="53">
        <f t="shared" si="8"/>
        <v>2633.6600000000003</v>
      </c>
      <c r="S11" s="22">
        <v>583.9</v>
      </c>
      <c r="T11" s="54">
        <v>2049.76</v>
      </c>
      <c r="U11" s="18">
        <f t="shared" si="2"/>
        <v>2049.758</v>
      </c>
      <c r="V11" s="25">
        <v>2805</v>
      </c>
    </row>
    <row r="12" spans="1:22" ht="19.5" customHeight="1">
      <c r="A12" s="20">
        <v>207</v>
      </c>
      <c r="B12" s="21" t="s">
        <v>16</v>
      </c>
      <c r="C12" s="22">
        <f t="shared" si="5"/>
        <v>4476.290336999998</v>
      </c>
      <c r="D12" s="22">
        <v>1355.4416279999984</v>
      </c>
      <c r="E12" s="22">
        <v>3120.8487089999994</v>
      </c>
      <c r="F12" s="23">
        <v>4476.290336999998</v>
      </c>
      <c r="G12" s="23">
        <v>1355.4416279999984</v>
      </c>
      <c r="H12" s="23">
        <v>3120.8487089999994</v>
      </c>
      <c r="I12" s="34">
        <f t="shared" si="9"/>
        <v>4476.290336999998</v>
      </c>
      <c r="J12" s="43">
        <f t="shared" si="3"/>
        <v>1355.4416279999984</v>
      </c>
      <c r="K12" s="44">
        <f t="shared" si="3"/>
        <v>3120.8487089999994</v>
      </c>
      <c r="L12" s="36">
        <f t="shared" si="4"/>
        <v>0</v>
      </c>
      <c r="M12" s="36">
        <f t="shared" si="0"/>
        <v>-0.0003369999976712279</v>
      </c>
      <c r="N12" s="36">
        <f t="shared" si="6"/>
        <v>5415.000336999998</v>
      </c>
      <c r="O12" s="42">
        <f t="shared" si="7"/>
        <v>1355.4416279999984</v>
      </c>
      <c r="P12" s="22">
        <v>1355.4416279999984</v>
      </c>
      <c r="Q12" s="22"/>
      <c r="R12" s="53">
        <f t="shared" si="8"/>
        <v>4059.5587089999995</v>
      </c>
      <c r="S12" s="22">
        <v>3120.8487089999994</v>
      </c>
      <c r="T12" s="54">
        <v>938.71</v>
      </c>
      <c r="U12" s="18">
        <f t="shared" si="2"/>
        <v>938.7096630000024</v>
      </c>
      <c r="V12" s="25">
        <v>5415</v>
      </c>
    </row>
    <row r="13" spans="1:22" ht="19.5" customHeight="1">
      <c r="A13" s="20">
        <v>208</v>
      </c>
      <c r="B13" s="21" t="s">
        <v>17</v>
      </c>
      <c r="C13" s="22">
        <f t="shared" si="5"/>
        <v>56754.9456909999</v>
      </c>
      <c r="D13" s="22">
        <v>45981.6019909999</v>
      </c>
      <c r="E13" s="22">
        <v>10773.3437</v>
      </c>
      <c r="F13" s="23">
        <v>72508.10985099994</v>
      </c>
      <c r="G13" s="23">
        <v>61734.76615099994</v>
      </c>
      <c r="H13" s="23">
        <v>10773.3437</v>
      </c>
      <c r="I13" s="39">
        <f>F13-15753.16416</f>
        <v>56754.94569099994</v>
      </c>
      <c r="J13" s="40">
        <f>G13-15753.16</f>
        <v>45981.60615099994</v>
      </c>
      <c r="K13" s="41">
        <f>H13</f>
        <v>10773.3437</v>
      </c>
      <c r="L13" s="36">
        <f t="shared" si="4"/>
        <v>0</v>
      </c>
      <c r="M13" s="36">
        <f t="shared" si="0"/>
        <v>0.004309000098146498</v>
      </c>
      <c r="N13" s="36">
        <f t="shared" si="6"/>
        <v>67750.9956909999</v>
      </c>
      <c r="O13" s="42">
        <f t="shared" si="7"/>
        <v>45981.6019909999</v>
      </c>
      <c r="P13" s="22">
        <v>45981.6019909999</v>
      </c>
      <c r="Q13" s="22"/>
      <c r="R13" s="53">
        <f t="shared" si="8"/>
        <v>21769.3937</v>
      </c>
      <c r="S13" s="22">
        <v>10773.3437</v>
      </c>
      <c r="T13" s="54">
        <v>10996.05</v>
      </c>
      <c r="U13" s="18">
        <f t="shared" si="2"/>
        <v>10996.054309000101</v>
      </c>
      <c r="V13" s="25">
        <v>67751</v>
      </c>
    </row>
    <row r="14" spans="1:22" ht="19.5" customHeight="1">
      <c r="A14" s="20">
        <v>210</v>
      </c>
      <c r="B14" s="21" t="s">
        <v>18</v>
      </c>
      <c r="C14" s="22">
        <f t="shared" si="5"/>
        <v>30627.433399999994</v>
      </c>
      <c r="D14" s="22">
        <v>16937.777799999993</v>
      </c>
      <c r="E14" s="22">
        <v>13689.6556</v>
      </c>
      <c r="F14" s="23">
        <v>30588.233399999997</v>
      </c>
      <c r="G14" s="23">
        <v>16937.777799999993</v>
      </c>
      <c r="H14" s="23">
        <v>13650.455600000003</v>
      </c>
      <c r="I14" s="39">
        <f>F14+9.2+30</f>
        <v>30627.433399999998</v>
      </c>
      <c r="J14" s="40">
        <f aca="true" t="shared" si="10" ref="J14:K24">G14</f>
        <v>16937.777799999993</v>
      </c>
      <c r="K14" s="41">
        <f>H14+9.2+30</f>
        <v>13689.655600000004</v>
      </c>
      <c r="L14" s="36">
        <f t="shared" si="4"/>
        <v>0</v>
      </c>
      <c r="M14" s="36">
        <f t="shared" si="0"/>
        <v>-0.0033999999868683517</v>
      </c>
      <c r="N14" s="36">
        <f t="shared" si="6"/>
        <v>77168.00339999999</v>
      </c>
      <c r="O14" s="42">
        <f t="shared" si="7"/>
        <v>23478.347799999992</v>
      </c>
      <c r="P14" s="22">
        <v>16937.777799999993</v>
      </c>
      <c r="Q14" s="22">
        <v>6540.57</v>
      </c>
      <c r="R14" s="53">
        <f t="shared" si="8"/>
        <v>53689.6556</v>
      </c>
      <c r="S14" s="22">
        <v>13689.6556</v>
      </c>
      <c r="T14" s="54">
        <v>40000</v>
      </c>
      <c r="U14" s="18">
        <f t="shared" si="2"/>
        <v>46540.566600000006</v>
      </c>
      <c r="V14" s="25">
        <v>77168</v>
      </c>
    </row>
    <row r="15" spans="1:22" ht="19.5" customHeight="1">
      <c r="A15" s="20">
        <v>211</v>
      </c>
      <c r="B15" s="21" t="s">
        <v>19</v>
      </c>
      <c r="C15" s="22">
        <f t="shared" si="5"/>
        <v>4224.257749</v>
      </c>
      <c r="D15" s="22">
        <v>851.503676</v>
      </c>
      <c r="E15" s="22">
        <v>3372.754073</v>
      </c>
      <c r="F15" s="23">
        <v>4224.257749</v>
      </c>
      <c r="G15" s="23">
        <v>851.503676</v>
      </c>
      <c r="H15" s="23">
        <v>3372.754073</v>
      </c>
      <c r="I15" s="34">
        <f t="shared" si="9"/>
        <v>4224.257749</v>
      </c>
      <c r="J15" s="43">
        <f t="shared" si="10"/>
        <v>851.503676</v>
      </c>
      <c r="K15" s="44">
        <f>H15</f>
        <v>3372.754073</v>
      </c>
      <c r="L15" s="36">
        <f t="shared" si="4"/>
        <v>0</v>
      </c>
      <c r="M15" s="36">
        <f t="shared" si="0"/>
        <v>0.0022509999998874264</v>
      </c>
      <c r="N15" s="36">
        <f t="shared" si="6"/>
        <v>4227.997749</v>
      </c>
      <c r="O15" s="42">
        <f t="shared" si="7"/>
        <v>851.503676</v>
      </c>
      <c r="P15" s="22">
        <v>851.503676</v>
      </c>
      <c r="Q15" s="22"/>
      <c r="R15" s="53">
        <f t="shared" si="8"/>
        <v>3376.494073</v>
      </c>
      <c r="S15" s="22">
        <v>3372.754073</v>
      </c>
      <c r="T15" s="54">
        <v>3.74</v>
      </c>
      <c r="U15" s="18">
        <f t="shared" si="2"/>
        <v>3.742250999999669</v>
      </c>
      <c r="V15" s="25">
        <v>4228</v>
      </c>
    </row>
    <row r="16" spans="1:22" ht="19.5" customHeight="1">
      <c r="A16" s="20">
        <v>212</v>
      </c>
      <c r="B16" s="21" t="s">
        <v>20</v>
      </c>
      <c r="C16" s="22">
        <f t="shared" si="5"/>
        <v>20376.382902999998</v>
      </c>
      <c r="D16" s="22">
        <v>3997.647602999997</v>
      </c>
      <c r="E16" s="22">
        <v>16378.7353</v>
      </c>
      <c r="F16" s="23">
        <v>20376.382902999998</v>
      </c>
      <c r="G16" s="23">
        <v>3997.647602999997</v>
      </c>
      <c r="H16" s="23">
        <v>16378.7353</v>
      </c>
      <c r="I16" s="34">
        <f t="shared" si="9"/>
        <v>20376.382902999998</v>
      </c>
      <c r="J16" s="43">
        <f t="shared" si="10"/>
        <v>3997.647602999997</v>
      </c>
      <c r="K16" s="44">
        <f t="shared" si="10"/>
        <v>16378.7353</v>
      </c>
      <c r="L16" s="36">
        <f t="shared" si="4"/>
        <v>0</v>
      </c>
      <c r="M16" s="36">
        <f t="shared" si="0"/>
        <v>-0.0029030000005150214</v>
      </c>
      <c r="N16" s="36">
        <f t="shared" si="6"/>
        <v>38368.002903</v>
      </c>
      <c r="O16" s="42">
        <f t="shared" si="7"/>
        <v>11989.267602999997</v>
      </c>
      <c r="P16" s="22">
        <v>3997.647602999997</v>
      </c>
      <c r="Q16" s="22">
        <v>7991.62</v>
      </c>
      <c r="R16" s="53">
        <f t="shared" si="8"/>
        <v>26378.7353</v>
      </c>
      <c r="S16" s="22">
        <v>16378.7353</v>
      </c>
      <c r="T16" s="54">
        <v>10000</v>
      </c>
      <c r="U16" s="18">
        <f t="shared" si="2"/>
        <v>17991.617097000002</v>
      </c>
      <c r="V16" s="25">
        <v>38368</v>
      </c>
    </row>
    <row r="17" spans="1:22" ht="19.5" customHeight="1">
      <c r="A17" s="20">
        <v>213</v>
      </c>
      <c r="B17" s="21" t="s">
        <v>21</v>
      </c>
      <c r="C17" s="22">
        <f t="shared" si="5"/>
        <v>19622.648066</v>
      </c>
      <c r="D17" s="22">
        <v>6232.145066000001</v>
      </c>
      <c r="E17" s="22">
        <v>13390.503000000002</v>
      </c>
      <c r="F17" s="23">
        <v>19622.648066</v>
      </c>
      <c r="G17" s="23">
        <v>6232.145066000001</v>
      </c>
      <c r="H17" s="23">
        <v>13390.503000000002</v>
      </c>
      <c r="I17" s="34">
        <f t="shared" si="9"/>
        <v>19622.648066</v>
      </c>
      <c r="J17" s="43">
        <f t="shared" si="10"/>
        <v>6232.145066000001</v>
      </c>
      <c r="K17" s="44">
        <f t="shared" si="10"/>
        <v>13390.503000000002</v>
      </c>
      <c r="L17" s="36">
        <f t="shared" si="4"/>
        <v>0</v>
      </c>
      <c r="M17" s="36">
        <f t="shared" si="0"/>
        <v>0.0019339999998919666</v>
      </c>
      <c r="N17" s="36">
        <f t="shared" si="6"/>
        <v>51413.998066</v>
      </c>
      <c r="O17" s="42">
        <f t="shared" si="7"/>
        <v>16232.145066000001</v>
      </c>
      <c r="P17" s="22">
        <v>6232.145066000001</v>
      </c>
      <c r="Q17" s="22">
        <v>10000</v>
      </c>
      <c r="R17" s="53">
        <f t="shared" si="8"/>
        <v>35181.853</v>
      </c>
      <c r="S17" s="22">
        <v>13390.503000000002</v>
      </c>
      <c r="T17" s="54">
        <v>21791.35</v>
      </c>
      <c r="U17" s="18">
        <f t="shared" si="2"/>
        <v>31791.351934</v>
      </c>
      <c r="V17" s="25">
        <v>51414</v>
      </c>
    </row>
    <row r="18" spans="1:22" ht="19.5" customHeight="1">
      <c r="A18" s="20">
        <v>214</v>
      </c>
      <c r="B18" s="21" t="s">
        <v>22</v>
      </c>
      <c r="C18" s="22">
        <f t="shared" si="5"/>
        <v>8791.608224</v>
      </c>
      <c r="D18" s="22">
        <v>3539.458224000002</v>
      </c>
      <c r="E18" s="22">
        <v>5252.149999999999</v>
      </c>
      <c r="F18" s="23">
        <v>8791.608224</v>
      </c>
      <c r="G18" s="23">
        <v>3539.458224000002</v>
      </c>
      <c r="H18" s="23">
        <v>5252.149999999999</v>
      </c>
      <c r="I18" s="34">
        <f t="shared" si="9"/>
        <v>8791.608224</v>
      </c>
      <c r="J18" s="43">
        <f t="shared" si="10"/>
        <v>3539.458224000002</v>
      </c>
      <c r="K18" s="44">
        <f t="shared" si="10"/>
        <v>5252.149999999999</v>
      </c>
      <c r="L18" s="36">
        <f t="shared" si="4"/>
        <v>0</v>
      </c>
      <c r="M18" s="36">
        <f t="shared" si="0"/>
        <v>0</v>
      </c>
      <c r="N18" s="36">
        <f t="shared" si="6"/>
        <v>30948</v>
      </c>
      <c r="O18" s="42">
        <f t="shared" si="7"/>
        <v>3539.458224000002</v>
      </c>
      <c r="P18" s="22">
        <v>3539.458224000002</v>
      </c>
      <c r="Q18" s="22"/>
      <c r="R18" s="53">
        <f t="shared" si="8"/>
        <v>27408.541776</v>
      </c>
      <c r="S18" s="22">
        <v>5252.149999999999</v>
      </c>
      <c r="T18" s="54">
        <f>U18</f>
        <v>22156.391776</v>
      </c>
      <c r="U18" s="18">
        <f t="shared" si="2"/>
        <v>22156.391776</v>
      </c>
      <c r="V18" s="25">
        <v>30948</v>
      </c>
    </row>
    <row r="19" spans="1:22" ht="19.5" customHeight="1">
      <c r="A19" s="20">
        <v>215</v>
      </c>
      <c r="B19" s="21" t="s">
        <v>23</v>
      </c>
      <c r="C19" s="22">
        <f t="shared" si="5"/>
        <v>4438.965769</v>
      </c>
      <c r="D19" s="22">
        <v>1276.965769</v>
      </c>
      <c r="E19" s="22">
        <v>3162</v>
      </c>
      <c r="F19" s="23">
        <v>4438.965769</v>
      </c>
      <c r="G19" s="23">
        <v>1276.965769</v>
      </c>
      <c r="H19" s="23">
        <v>3162</v>
      </c>
      <c r="I19" s="34">
        <f t="shared" si="9"/>
        <v>4438.965769</v>
      </c>
      <c r="J19" s="43">
        <f t="shared" si="10"/>
        <v>1276.965769</v>
      </c>
      <c r="K19" s="44">
        <f t="shared" si="10"/>
        <v>3162</v>
      </c>
      <c r="L19" s="36">
        <f t="shared" si="4"/>
        <v>0</v>
      </c>
      <c r="M19" s="36">
        <f t="shared" si="0"/>
        <v>0</v>
      </c>
      <c r="N19" s="36">
        <f t="shared" si="6"/>
        <v>4989</v>
      </c>
      <c r="O19" s="42">
        <f t="shared" si="7"/>
        <v>1276.965769</v>
      </c>
      <c r="P19" s="22">
        <v>1276.965769</v>
      </c>
      <c r="Q19" s="22"/>
      <c r="R19" s="53">
        <f t="shared" si="8"/>
        <v>3712.0342309999996</v>
      </c>
      <c r="S19" s="22">
        <v>3162</v>
      </c>
      <c r="T19" s="54">
        <f aca="true" t="shared" si="11" ref="T19:T26">U19</f>
        <v>550.0342309999996</v>
      </c>
      <c r="U19" s="18">
        <f t="shared" si="2"/>
        <v>550.0342309999996</v>
      </c>
      <c r="V19" s="25">
        <v>4989</v>
      </c>
    </row>
    <row r="20" spans="1:22" ht="19.5" customHeight="1">
      <c r="A20" s="20">
        <v>216</v>
      </c>
      <c r="B20" s="21" t="s">
        <v>24</v>
      </c>
      <c r="C20" s="22">
        <f t="shared" si="5"/>
        <v>940.5229810000001</v>
      </c>
      <c r="D20" s="22">
        <v>503.75298100000003</v>
      </c>
      <c r="E20" s="22">
        <v>436.77</v>
      </c>
      <c r="F20" s="23">
        <v>940.5229810000001</v>
      </c>
      <c r="G20" s="23">
        <v>503.75298100000003</v>
      </c>
      <c r="H20" s="23">
        <v>436.77</v>
      </c>
      <c r="I20" s="34">
        <f t="shared" si="9"/>
        <v>940.5229810000001</v>
      </c>
      <c r="J20" s="43">
        <f t="shared" si="10"/>
        <v>503.75298100000003</v>
      </c>
      <c r="K20" s="44">
        <f t="shared" si="10"/>
        <v>436.77</v>
      </c>
      <c r="L20" s="36">
        <f t="shared" si="4"/>
        <v>0</v>
      </c>
      <c r="M20" s="36">
        <f t="shared" si="0"/>
        <v>0</v>
      </c>
      <c r="N20" s="36">
        <f t="shared" si="6"/>
        <v>971</v>
      </c>
      <c r="O20" s="42">
        <f t="shared" si="7"/>
        <v>503.75298100000003</v>
      </c>
      <c r="P20" s="22">
        <v>503.75298100000003</v>
      </c>
      <c r="Q20" s="22"/>
      <c r="R20" s="53">
        <f t="shared" si="8"/>
        <v>467.2470189999999</v>
      </c>
      <c r="S20" s="22">
        <v>436.77</v>
      </c>
      <c r="T20" s="54">
        <f t="shared" si="11"/>
        <v>30.477018999999927</v>
      </c>
      <c r="U20" s="18">
        <f t="shared" si="2"/>
        <v>30.477018999999927</v>
      </c>
      <c r="V20" s="25">
        <v>971</v>
      </c>
    </row>
    <row r="21" spans="1:22" ht="19.5" customHeight="1">
      <c r="A21" s="20">
        <v>219</v>
      </c>
      <c r="B21" s="21" t="s">
        <v>25</v>
      </c>
      <c r="C21" s="22">
        <f t="shared" si="5"/>
        <v>200</v>
      </c>
      <c r="D21" s="22"/>
      <c r="E21" s="22">
        <v>200</v>
      </c>
      <c r="F21" s="23">
        <v>200</v>
      </c>
      <c r="G21" s="23"/>
      <c r="H21" s="23">
        <v>200</v>
      </c>
      <c r="I21" s="34">
        <f t="shared" si="9"/>
        <v>200</v>
      </c>
      <c r="J21" s="43">
        <f t="shared" si="10"/>
        <v>0</v>
      </c>
      <c r="K21" s="44">
        <f t="shared" si="10"/>
        <v>200</v>
      </c>
      <c r="L21" s="36">
        <f t="shared" si="4"/>
        <v>0</v>
      </c>
      <c r="M21" s="36">
        <f t="shared" si="0"/>
        <v>0</v>
      </c>
      <c r="N21" s="36">
        <f t="shared" si="6"/>
        <v>200</v>
      </c>
      <c r="O21" s="42">
        <f t="shared" si="7"/>
        <v>0</v>
      </c>
      <c r="P21" s="22"/>
      <c r="Q21" s="22"/>
      <c r="R21" s="53">
        <f t="shared" si="8"/>
        <v>200</v>
      </c>
      <c r="S21" s="22">
        <v>200</v>
      </c>
      <c r="T21" s="54">
        <f t="shared" si="11"/>
        <v>0</v>
      </c>
      <c r="U21" s="18">
        <f t="shared" si="2"/>
        <v>0</v>
      </c>
      <c r="V21" s="25">
        <v>200</v>
      </c>
    </row>
    <row r="22" spans="1:22" ht="19.5" customHeight="1">
      <c r="A22" s="20">
        <v>220</v>
      </c>
      <c r="B22" s="21" t="s">
        <v>26</v>
      </c>
      <c r="C22" s="22">
        <f t="shared" si="5"/>
        <v>3127.4514239999985</v>
      </c>
      <c r="D22" s="22">
        <v>1377.2714239999987</v>
      </c>
      <c r="E22" s="22">
        <v>1750.1799999999998</v>
      </c>
      <c r="F22" s="23">
        <v>3127.4514239999985</v>
      </c>
      <c r="G22" s="23">
        <v>1377.2714239999987</v>
      </c>
      <c r="H22" s="23">
        <v>1750.1799999999998</v>
      </c>
      <c r="I22" s="34">
        <f t="shared" si="9"/>
        <v>3127.4514239999985</v>
      </c>
      <c r="J22" s="43">
        <f t="shared" si="10"/>
        <v>1377.2714239999987</v>
      </c>
      <c r="K22" s="44">
        <f t="shared" si="10"/>
        <v>1750.1799999999998</v>
      </c>
      <c r="L22" s="36">
        <f t="shared" si="4"/>
        <v>0</v>
      </c>
      <c r="M22" s="36">
        <f t="shared" si="0"/>
        <v>0</v>
      </c>
      <c r="N22" s="36">
        <f t="shared" si="6"/>
        <v>3127</v>
      </c>
      <c r="O22" s="42">
        <f t="shared" si="7"/>
        <v>1377.2714239999987</v>
      </c>
      <c r="P22" s="22">
        <v>1377.2714239999987</v>
      </c>
      <c r="Q22" s="22"/>
      <c r="R22" s="53">
        <f t="shared" si="8"/>
        <v>1749.7285760000013</v>
      </c>
      <c r="S22" s="22">
        <v>1750.1799999999998</v>
      </c>
      <c r="T22" s="54">
        <f t="shared" si="11"/>
        <v>-0.4514239999984966</v>
      </c>
      <c r="U22" s="18">
        <f t="shared" si="2"/>
        <v>-0.4514239999984966</v>
      </c>
      <c r="V22" s="25">
        <v>3127</v>
      </c>
    </row>
    <row r="23" spans="1:22" ht="19.5" customHeight="1">
      <c r="A23" s="20">
        <v>221</v>
      </c>
      <c r="B23" s="21" t="s">
        <v>27</v>
      </c>
      <c r="C23" s="22">
        <f t="shared" si="5"/>
        <v>9451.898499999996</v>
      </c>
      <c r="D23" s="22">
        <v>9451.898499999996</v>
      </c>
      <c r="E23" s="22"/>
      <c r="F23" s="23">
        <v>9451.898499999996</v>
      </c>
      <c r="G23" s="23">
        <v>9451.898499999996</v>
      </c>
      <c r="H23" s="23"/>
      <c r="I23" s="34">
        <f t="shared" si="9"/>
        <v>9451.898499999996</v>
      </c>
      <c r="J23" s="43">
        <f t="shared" si="10"/>
        <v>9451.898499999996</v>
      </c>
      <c r="K23" s="44">
        <f t="shared" si="10"/>
        <v>0</v>
      </c>
      <c r="L23" s="36">
        <f t="shared" si="4"/>
        <v>0</v>
      </c>
      <c r="M23" s="36">
        <f t="shared" si="0"/>
        <v>0</v>
      </c>
      <c r="N23" s="36">
        <f t="shared" si="6"/>
        <v>10452</v>
      </c>
      <c r="O23" s="42">
        <f t="shared" si="7"/>
        <v>9451.898499999996</v>
      </c>
      <c r="P23" s="22">
        <v>9451.898499999996</v>
      </c>
      <c r="Q23" s="22"/>
      <c r="R23" s="53">
        <f t="shared" si="8"/>
        <v>1000.1015000000043</v>
      </c>
      <c r="S23" s="22"/>
      <c r="T23" s="54">
        <f t="shared" si="11"/>
        <v>1000.1015000000043</v>
      </c>
      <c r="U23" s="18">
        <f t="shared" si="2"/>
        <v>1000.1015000000043</v>
      </c>
      <c r="V23" s="25">
        <v>10452</v>
      </c>
    </row>
    <row r="24" spans="1:22" ht="19.5" customHeight="1">
      <c r="A24" s="20">
        <v>222</v>
      </c>
      <c r="B24" s="21" t="s">
        <v>28</v>
      </c>
      <c r="C24" s="22">
        <f t="shared" si="5"/>
        <v>657.176604</v>
      </c>
      <c r="D24" s="22">
        <v>29.176604</v>
      </c>
      <c r="E24" s="22">
        <v>628</v>
      </c>
      <c r="F24" s="23">
        <v>657.176604</v>
      </c>
      <c r="G24" s="23">
        <v>29.176604</v>
      </c>
      <c r="H24" s="23">
        <v>628</v>
      </c>
      <c r="I24" s="34">
        <f t="shared" si="9"/>
        <v>657.176604</v>
      </c>
      <c r="J24" s="43">
        <f t="shared" si="10"/>
        <v>29.176604</v>
      </c>
      <c r="K24" s="44">
        <f t="shared" si="10"/>
        <v>628</v>
      </c>
      <c r="L24" s="36">
        <f t="shared" si="4"/>
        <v>0</v>
      </c>
      <c r="M24" s="36">
        <f t="shared" si="0"/>
        <v>0</v>
      </c>
      <c r="N24" s="36">
        <f t="shared" si="6"/>
        <v>657</v>
      </c>
      <c r="O24" s="42">
        <f t="shared" si="7"/>
        <v>29.176604</v>
      </c>
      <c r="P24" s="22">
        <v>29.176604</v>
      </c>
      <c r="Q24" s="22"/>
      <c r="R24" s="53">
        <f t="shared" si="8"/>
        <v>627.823396</v>
      </c>
      <c r="S24" s="22">
        <v>628</v>
      </c>
      <c r="T24" s="54">
        <f t="shared" si="11"/>
        <v>-0.17660399999999754</v>
      </c>
      <c r="U24" s="18">
        <f t="shared" si="2"/>
        <v>-0.17660399999999754</v>
      </c>
      <c r="V24" s="25">
        <v>657</v>
      </c>
    </row>
    <row r="25" spans="1:22" ht="13.5">
      <c r="A25" s="24">
        <v>227</v>
      </c>
      <c r="B25" s="25" t="s">
        <v>29</v>
      </c>
      <c r="C25" s="22">
        <f t="shared" si="5"/>
        <v>10000</v>
      </c>
      <c r="E25" s="25">
        <v>10000</v>
      </c>
      <c r="M25" s="36">
        <f t="shared" si="0"/>
        <v>0</v>
      </c>
      <c r="N25" s="36">
        <f t="shared" si="6"/>
        <v>10000</v>
      </c>
      <c r="O25" s="42">
        <f t="shared" si="7"/>
        <v>0</v>
      </c>
      <c r="R25" s="53">
        <f t="shared" si="8"/>
        <v>10000</v>
      </c>
      <c r="S25" s="25">
        <v>10000</v>
      </c>
      <c r="T25" s="54">
        <f t="shared" si="11"/>
        <v>0</v>
      </c>
      <c r="U25" s="18">
        <f t="shared" si="2"/>
        <v>0</v>
      </c>
      <c r="V25" s="25">
        <v>10000</v>
      </c>
    </row>
    <row r="26" spans="1:22" ht="13.5">
      <c r="A26" s="24">
        <v>232</v>
      </c>
      <c r="B26" s="25" t="s">
        <v>30</v>
      </c>
      <c r="C26" s="22">
        <f t="shared" si="5"/>
        <v>11484</v>
      </c>
      <c r="E26" s="25">
        <v>11484</v>
      </c>
      <c r="M26" s="36">
        <f t="shared" si="0"/>
        <v>0</v>
      </c>
      <c r="N26" s="36">
        <f t="shared" si="6"/>
        <v>11484</v>
      </c>
      <c r="O26" s="42">
        <f t="shared" si="7"/>
        <v>0</v>
      </c>
      <c r="R26" s="53">
        <f t="shared" si="8"/>
        <v>11484</v>
      </c>
      <c r="S26" s="25">
        <v>11484</v>
      </c>
      <c r="T26" s="54">
        <f t="shared" si="11"/>
        <v>0</v>
      </c>
      <c r="U26" s="18">
        <f t="shared" si="2"/>
        <v>0</v>
      </c>
      <c r="V26" s="25">
        <v>11484</v>
      </c>
    </row>
    <row r="27" spans="13:18" ht="13.5">
      <c r="M27" s="36">
        <f t="shared" si="0"/>
        <v>0</v>
      </c>
      <c r="R27" s="53">
        <f t="shared" si="8"/>
        <v>0</v>
      </c>
    </row>
  </sheetData>
  <sheetProtection/>
  <mergeCells count="8">
    <mergeCell ref="A1:E1"/>
    <mergeCell ref="A2:E2"/>
    <mergeCell ref="I3:K3"/>
    <mergeCell ref="C4:E4"/>
    <mergeCell ref="F4:H4"/>
    <mergeCell ref="A6:B6"/>
    <mergeCell ref="A4:A5"/>
    <mergeCell ref="B4:B5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2017-01-20T02:58:49Z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