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一般公共预算支出-上年数'!$A$1:$F$47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部门收支总表'!$A$1:$D$23</definedName>
    <definedName name="_xlnm.Print_Area" localSheetId="7">'7 部门收入总表'!$A$1:$L$14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<sst xmlns="http://schemas.openxmlformats.org/spreadsheetml/2006/main" count="1606" uniqueCount="639">
  <si>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</si>
  <si>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</si>
  <si>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</si>
  <si>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</si>
  <si>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</si>
  <si>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</si>
  <si>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</si>
  <si>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</si>
  <si>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</si>
  <si>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</si>
  <si>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</si>
  <si>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</si>
  <si>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</si>
  <si>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</si>
  <si>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</si>
  <si>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</si>
  <si>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</si>
  <si>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</si>
  <si>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</si>
  <si>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</si>
  <si>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</si>
  <si>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</si>
  <si>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</si>
  <si>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</si>
  <si>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</si>
  <si>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</si>
  <si>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</si>
  <si>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</si>
  <si>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</si>
  <si>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</si>
  <si>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</si>
  <si>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</si>
  <si>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</si>
  <si>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</si>
  <si>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</si>
  <si>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</si>
  <si>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</si>
  <si>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</si>
  <si>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</si>
  <si>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</si>
  <si>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</si>
  <si>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</si>
  <si>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</si>
  <si>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</si>
  <si>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</si>
  <si>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</si>
  <si>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</si>
  <si>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</si>
  <si>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</si>
  <si>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</si>
  <si>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</si>
  <si>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</si>
  <si>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</si>
  <si>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</si>
  <si>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</si>
  <si>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</si>
  <si>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</si>
  <si>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</si>
  <si>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</si>
  <si>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</si>
  <si>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</si>
  <si>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</si>
  <si>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</si>
  <si>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</si>
  <si>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</si>
  <si>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</si>
  <si>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</si>
  <si>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</si>
  <si>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</si>
  <si>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</si>
  <si>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</si>
  <si>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</si>
  <si>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</si>
  <si>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</si>
  <si>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</si>
  <si>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</si>
  <si>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</si>
  <si>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</si>
  <si>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</si>
  <si>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</si>
  <si>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</si>
  <si>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</si>
  <si>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</si>
  <si>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</si>
  <si>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</si>
  <si>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</si>
  <si>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</si>
  <si>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</si>
  <si>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</si>
  <si>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</si>
  <si>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</si>
  <si>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</si>
  <si>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</si>
  <si>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</si>
  <si>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</si>
  <si>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</si>
  <si>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</si>
  <si>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</si>
  <si>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</si>
  <si>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</si>
  <si>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</si>
  <si>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</si>
  <si>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</si>
  <si>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</si>
  <si>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</si>
  <si>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</si>
  <si>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</si>
  <si>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</si>
  <si>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</si>
  <si>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</si>
  <si>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</si>
  <si>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</si>
  <si>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</si>
  <si>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</si>
  <si>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</si>
  <si>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</si>
  <si>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</si>
  <si>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</si>
  <si>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</si>
  <si>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</si>
  <si>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</si>
  <si>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</si>
  <si>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</si>
  <si>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</si>
  <si>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</si>
  <si>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</si>
  <si>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</si>
  <si>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</si>
  <si>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</si>
  <si>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</si>
  <si>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</si>
  <si>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</si>
  <si>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</si>
  <si>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</si>
  <si>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</si>
  <si>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</si>
  <si>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</si>
  <si>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</si>
  <si>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</si>
  <si>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</si>
  <si>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</si>
  <si>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</si>
  <si>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</si>
  <si>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</si>
  <si>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</si>
  <si>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</si>
  <si>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</si>
  <si>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</si>
  <si>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</si>
  <si>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</si>
  <si>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</si>
  <si>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</si>
  <si>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</si>
  <si>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</si>
  <si>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</si>
  <si>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</si>
  <si>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</si>
  <si>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</si>
  <si>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</si>
  <si>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</si>
  <si>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</si>
  <si>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</si>
  <si>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</si>
  <si>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</si>
  <si>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</si>
  <si>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</si>
  <si>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</si>
  <si>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</si>
  <si>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</si>
  <si>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</si>
  <si>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</si>
  <si>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</si>
  <si>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</si>
  <si>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</si>
  <si>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</si>
  <si>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</si>
  <si>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</si>
  <si>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</si>
  <si>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</si>
  <si>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</si>
  <si>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</si>
  <si>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</si>
  <si>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</si>
  <si>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</si>
  <si>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</si>
  <si>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</si>
  <si>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</si>
  <si>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</si>
  <si>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</si>
  <si>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</si>
  <si>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</si>
  <si>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</si>
  <si>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</si>
  <si>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</si>
  <si>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</si>
  <si>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</si>
  <si>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</si>
  <si>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</si>
  <si>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</si>
  <si>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</si>
  <si>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</si>
  <si>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</si>
  <si>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</si>
  <si>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</si>
  <si>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</si>
  <si>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</si>
  <si>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</si>
  <si>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</si>
  <si>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</si>
  <si>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</si>
  <si>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</si>
  <si>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</si>
  <si>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</si>
  <si>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</si>
  <si>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</si>
  <si>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</si>
  <si>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</si>
  <si>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</si>
  <si>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</si>
  <si>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</si>
  <si>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</si>
  <si>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</si>
  <si>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</si>
  <si>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</si>
  <si>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</si>
  <si>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</si>
  <si>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</si>
  <si>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</si>
  <si>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</si>
  <si>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</si>
  <si>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</si>
  <si>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</si>
  <si>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</si>
  <si>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</si>
  <si>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</si>
  <si>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</si>
  <si>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</si>
  <si>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</si>
  <si>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</si>
  <si>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</si>
  <si>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</si>
  <si>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</si>
  <si>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</si>
  <si>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</si>
  <si>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</si>
  <si>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</si>
  <si>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</si>
  <si>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</si>
  <si>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</si>
  <si>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</si>
  <si>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</si>
  <si>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</si>
  <si>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</si>
  <si>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</si>
  <si>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</si>
  <si>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</si>
  <si>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</si>
  <si>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</si>
  <si>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</si>
  <si>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</si>
  <si>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</si>
  <si>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</si>
  <si>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</si>
  <si>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</si>
  <si>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</si>
  <si>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</si>
  <si>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</si>
  <si>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</si>
  <si>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</si>
  <si>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</si>
  <si>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</si>
  <si>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</si>
  <si>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</si>
  <si>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</si>
  <si>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</si>
  <si>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</si>
  <si>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</si>
  <si>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</si>
  <si>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</si>
  <si>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</si>
  <si>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</si>
  <si>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</si>
  <si>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</si>
  <si>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</si>
  <si>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</si>
  <si>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</si>
  <si>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</si>
  <si>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</si>
  <si>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</si>
  <si>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</si>
  <si>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</si>
  <si>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</si>
  <si>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</si>
  <si>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</si>
  <si>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</si>
  <si>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</si>
  <si>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</si>
  <si>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</si>
  <si>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</si>
  <si>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</si>
  <si>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</si>
  <si>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</si>
  <si>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</si>
  <si>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</si>
  <si>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</si>
  <si>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</si>
  <si>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</si>
  <si>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</si>
  <si>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</si>
  <si>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</si>
  <si>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</si>
  <si>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</si>
  <si>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重庆市綦江区农业农村委员会财政拨款收支总表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</si>
  <si>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</si>
  <si>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</si>
  <si>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</si>
  <si>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</si>
  <si>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</si>
  <si>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</si>
  <si>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</si>
  <si>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</si>
  <si>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</si>
  <si>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</si>
  <si>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</si>
  <si>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 xml:space="preserve">    一般公共预算拨款</t>
  </si>
  <si>
    <t xml:space="preserve">   社会保障和就业支出</t>
  </si>
  <si>
    <t xml:space="preserve">    政府性基金预算拨款</t>
  </si>
  <si>
    <t xml:space="preserve">   卫生健康支出</t>
  </si>
  <si>
    <t xml:space="preserve">    国有资本经营预算拨款</t>
  </si>
  <si>
    <t xml:space="preserve">   城乡社区支出</t>
  </si>
  <si>
    <t>二、上年结转</t>
  </si>
  <si>
    <t xml:space="preserve">   农林水支出</t>
  </si>
  <si>
    <t xml:space="preserve">   一般公共预算拨款</t>
  </si>
  <si>
    <t xml:space="preserve">   住房保障支出</t>
  </si>
  <si>
    <t xml:space="preserve">   政府性基金预算拨款</t>
  </si>
  <si>
    <t xml:space="preserve">   国有资本经营预算拨款</t>
  </si>
  <si>
    <t>二、结转下年</t>
  </si>
  <si>
    <t>收入总数</t>
  </si>
  <si>
    <t>支出总数</t>
  </si>
  <si>
    <t>表2</t>
  </si>
  <si>
    <t>重庆市綦江区农业农村委员会一般公共预算财政拨款支出预算表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</si>
  <si>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</si>
  <si>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</si>
  <si>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</si>
  <si>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</si>
  <si>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</si>
  <si>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</si>
  <si>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</si>
  <si>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</si>
  <si>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</si>
  <si>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</si>
  <si>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</si>
  <si>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</si>
  <si>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</si>
  <si>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</si>
  <si>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</si>
  <si>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</si>
  <si>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</si>
  <si>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</si>
  <si>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</si>
  <si>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</si>
  <si>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</si>
  <si>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</si>
  <si>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</si>
  <si>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</si>
  <si>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</si>
  <si>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</si>
  <si>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</si>
  <si>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</si>
  <si>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</si>
  <si>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</si>
  <si>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</si>
  <si>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</si>
  <si>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</si>
  <si>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</si>
  <si>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>农林水支出</t>
  </si>
  <si>
    <t xml:space="preserve">  21301</t>
  </si>
  <si>
    <t xml:space="preserve">  农业</t>
  </si>
  <si>
    <t xml:space="preserve">     2130101</t>
  </si>
  <si>
    <t xml:space="preserve">    行政运行</t>
  </si>
  <si>
    <t xml:space="preserve">     2130102</t>
  </si>
  <si>
    <t xml:space="preserve">    一般行政管理事务</t>
  </si>
  <si>
    <t xml:space="preserve">     2130104</t>
  </si>
  <si>
    <t xml:space="preserve">    事业运行</t>
  </si>
  <si>
    <t xml:space="preserve">     2130106</t>
  </si>
  <si>
    <t xml:space="preserve">    科技转化与推广服务</t>
  </si>
  <si>
    <t xml:space="preserve">     2130108</t>
  </si>
  <si>
    <t xml:space="preserve">    病虫害控制</t>
  </si>
  <si>
    <t xml:space="preserve">     2130109</t>
  </si>
  <si>
    <t xml:space="preserve">    农产品质量安全</t>
  </si>
  <si>
    <t xml:space="preserve">     2130110</t>
  </si>
  <si>
    <t xml:space="preserve">    执法监管</t>
  </si>
  <si>
    <t xml:space="preserve">     2130111</t>
  </si>
  <si>
    <t xml:space="preserve">    统计监测与信息服务</t>
  </si>
  <si>
    <t xml:space="preserve">     2130112</t>
  </si>
  <si>
    <t xml:space="preserve">    农业行业业务管理</t>
  </si>
  <si>
    <t xml:space="preserve">     2130114</t>
  </si>
  <si>
    <t xml:space="preserve">    对外交流与合作</t>
  </si>
  <si>
    <t xml:space="preserve">     2130125</t>
  </si>
  <si>
    <t xml:space="preserve">    农产品加工与促销</t>
  </si>
  <si>
    <t xml:space="preserve">     2130135</t>
  </si>
  <si>
    <t xml:space="preserve">    农业资源保护修复与利用</t>
  </si>
  <si>
    <t xml:space="preserve">     2130199</t>
  </si>
  <si>
    <t xml:space="preserve">    其他农业支出</t>
  </si>
  <si>
    <t xml:space="preserve">  21305</t>
  </si>
  <si>
    <t xml:space="preserve">  扶贫</t>
  </si>
  <si>
    <t xml:space="preserve">     2130502</t>
  </si>
  <si>
    <t xml:space="preserve">     2130505</t>
  </si>
  <si>
    <t xml:space="preserve">    生产发展</t>
  </si>
  <si>
    <t xml:space="preserve">  21306</t>
  </si>
  <si>
    <t xml:space="preserve">  农业综合开发</t>
  </si>
  <si>
    <t xml:space="preserve">     2130601</t>
  </si>
  <si>
    <t xml:space="preserve">    机构运行</t>
  </si>
  <si>
    <t xml:space="preserve">     2130603</t>
  </si>
  <si>
    <t xml:space="preserve">    产业化发展</t>
  </si>
  <si>
    <t xml:space="preserve">     2130699</t>
  </si>
  <si>
    <t xml:space="preserve">    其他农业综合开发支出</t>
  </si>
  <si>
    <t xml:space="preserve">  21308</t>
  </si>
  <si>
    <t xml:space="preserve">  普惠金融发展支出</t>
  </si>
  <si>
    <t xml:space="preserve">     2130803</t>
  </si>
  <si>
    <t xml:space="preserve">    农业保险保费补贴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</si>
  <si>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</si>
  <si>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</si>
  <si>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</si>
  <si>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</si>
  <si>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</si>
  <si>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 xml:space="preserve">    住房公积金</t>
  </si>
  <si>
    <t>表3</t>
  </si>
  <si>
    <t>重庆市农业农村委员会一般公共预算财政拨款基本支出预算表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</si>
  <si>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</si>
  <si>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</si>
  <si>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</si>
  <si>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</si>
  <si>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</si>
  <si>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</si>
  <si>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</si>
  <si>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</si>
  <si>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</si>
  <si>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</si>
  <si>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</si>
  <si>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</si>
  <si>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</si>
  <si>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</si>
  <si>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</si>
  <si>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</si>
  <si>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</si>
  <si>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</si>
  <si>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</si>
  <si>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</si>
  <si>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</si>
  <si>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</si>
  <si>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</si>
  <si>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</si>
  <si>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</si>
  <si>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</si>
  <si>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</si>
  <si>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</si>
  <si>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</si>
  <si>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</si>
  <si>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</si>
  <si>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</si>
  <si>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</si>
  <si>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</si>
  <si>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</si>
  <si>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</si>
  <si>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</si>
  <si>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</si>
  <si>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</si>
  <si>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</si>
  <si>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</si>
  <si>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</si>
  <si>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</si>
  <si>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</si>
  <si>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</si>
  <si>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</si>
  <si>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</si>
  <si>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</si>
  <si>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</si>
  <si>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</si>
  <si>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</si>
  <si>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</si>
  <si>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</si>
  <si>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</si>
  <si>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</si>
  <si>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</si>
  <si>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</si>
  <si>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</si>
  <si>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</si>
  <si>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</si>
  <si>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</si>
  <si>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</si>
  <si>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</si>
  <si>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</si>
  <si>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</si>
  <si>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</si>
  <si>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</si>
  <si>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</si>
  <si>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</si>
  <si>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</si>
  <si>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</si>
  <si>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</si>
  <si>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</si>
  <si>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</si>
  <si>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</si>
  <si>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</si>
  <si>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</si>
  <si>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</si>
  <si>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</si>
  <si>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</si>
  <si>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</si>
  <si>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</si>
  <si>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</si>
  <si>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</si>
  <si>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</si>
  <si>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</si>
  <si>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</si>
  <si>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</si>
  <si>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</si>
  <si>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</si>
  <si>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</si>
  <si>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重庆市綦江区农业农村委员会一般公共预算“三公”经费支出表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</si>
  <si>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</si>
  <si>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</si>
  <si>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</si>
  <si>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</si>
  <si>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</si>
  <si>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</si>
  <si>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</si>
  <si>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</si>
  <si>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城乡社区支出</t>
  </si>
  <si>
    <t xml:space="preserve">     21211</t>
  </si>
  <si>
    <t xml:space="preserve">  农业土地开发资金安排的支出</t>
  </si>
  <si>
    <t>表6</t>
  </si>
  <si>
    <t xml:space="preserve"> 重庆市綦江区农业农村委员会部门收支总表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</si>
  <si>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</si>
  <si>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</si>
  <si>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</si>
  <si>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</si>
  <si>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</si>
  <si>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</si>
  <si>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</si>
  <si>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</si>
  <si>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</si>
  <si>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</si>
  <si>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</si>
  <si>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</si>
  <si>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</si>
  <si>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</si>
  <si>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</si>
  <si>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</si>
  <si>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</si>
  <si>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</si>
  <si>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</si>
  <si>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</si>
  <si>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</si>
  <si>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重庆市綦江区农业农村委员会部门收入总表</t>
  </si>
  <si>
    <t>科目</t>
  </si>
  <si>
    <t>非教育收费收入</t>
  </si>
  <si>
    <t>教育收费收入</t>
  </si>
  <si>
    <t>208</t>
  </si>
  <si>
    <t xml:space="preserve">    机关事业单位基本养老保险缴费支出</t>
  </si>
  <si>
    <t xml:space="preserve">    机关事业单位职业年金缴费支出★</t>
  </si>
  <si>
    <t xml:space="preserve">  20808</t>
  </si>
  <si>
    <t xml:space="preserve">  抚恤</t>
  </si>
  <si>
    <t xml:space="preserve">    2080801</t>
  </si>
  <si>
    <t xml:space="preserve">    死亡抚恤</t>
  </si>
  <si>
    <t>医疗卫生与计划生育支出</t>
  </si>
  <si>
    <t>212</t>
  </si>
  <si>
    <t xml:space="preserve">  21211</t>
  </si>
  <si>
    <t xml:space="preserve">  21299</t>
  </si>
  <si>
    <t xml:space="preserve">  其他城乡社区支出</t>
  </si>
  <si>
    <t xml:space="preserve">    2129901</t>
  </si>
  <si>
    <t xml:space="preserve">    其他城乡社区支出</t>
  </si>
  <si>
    <t xml:space="preserve">    2130101</t>
  </si>
  <si>
    <t xml:space="preserve">    2130102</t>
  </si>
  <si>
    <t xml:space="preserve">    2130104</t>
  </si>
  <si>
    <t xml:space="preserve">    2130106</t>
  </si>
  <si>
    <t xml:space="preserve">    2130108</t>
  </si>
  <si>
    <t xml:space="preserve">    2130109</t>
  </si>
  <si>
    <t xml:space="preserve">    2130110</t>
  </si>
  <si>
    <t xml:space="preserve">    2130111</t>
  </si>
  <si>
    <t xml:space="preserve">    2130112</t>
  </si>
  <si>
    <t xml:space="preserve">    2130114</t>
  </si>
  <si>
    <t xml:space="preserve">    2130119</t>
  </si>
  <si>
    <t xml:space="preserve">    防灾救灾</t>
  </si>
  <si>
    <t xml:space="preserve">    2130122</t>
  </si>
  <si>
    <t xml:space="preserve">    农业生产支持补贴</t>
  </si>
  <si>
    <t xml:space="preserve">    2130124</t>
  </si>
  <si>
    <t xml:space="preserve">    农业组织化与产业化经营</t>
  </si>
  <si>
    <t xml:space="preserve">    2130125</t>
  </si>
  <si>
    <t xml:space="preserve">    2130126</t>
  </si>
  <si>
    <t xml:space="preserve">    农村公益事业</t>
  </si>
  <si>
    <t xml:space="preserve">    2130135</t>
  </si>
  <si>
    <t xml:space="preserve">    2130148</t>
  </si>
  <si>
    <t xml:space="preserve">    成品油价格改革对渔业的补贴</t>
  </si>
  <si>
    <t xml:space="preserve">    2130199</t>
  </si>
  <si>
    <t xml:space="preserve">    2130502</t>
  </si>
  <si>
    <t xml:space="preserve">    2130504</t>
  </si>
  <si>
    <t xml:space="preserve">    农村基础设施建设</t>
  </si>
  <si>
    <t xml:space="preserve">    2130505</t>
  </si>
  <si>
    <t xml:space="preserve">    2130599</t>
  </si>
  <si>
    <t xml:space="preserve">    其他扶贫支出</t>
  </si>
  <si>
    <t xml:space="preserve">    2130601</t>
  </si>
  <si>
    <t xml:space="preserve">    2130602</t>
  </si>
  <si>
    <t xml:space="preserve">    土地治理</t>
  </si>
  <si>
    <t xml:space="preserve">    2130603</t>
  </si>
  <si>
    <t xml:space="preserve">    产业化经营</t>
  </si>
  <si>
    <t xml:space="preserve">    2130699</t>
  </si>
  <si>
    <t xml:space="preserve">  21307</t>
  </si>
  <si>
    <t xml:space="preserve">  农村综合改革</t>
  </si>
  <si>
    <t xml:space="preserve">    2130701</t>
  </si>
  <si>
    <t xml:space="preserve">    对村级一事一议的补助</t>
  </si>
  <si>
    <t xml:space="preserve">    2130706</t>
  </si>
  <si>
    <t xml:space="preserve">    对村集体经济组织的补助</t>
  </si>
  <si>
    <t xml:space="preserve">    2130803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</si>
  <si>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</si>
  <si>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</si>
  <si>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</si>
  <si>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</si>
  <si>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 xml:space="preserve">    2210201</t>
  </si>
  <si>
    <t>表8</t>
  </si>
  <si>
    <t>重庆市綦江区农业农村委员会部门支出总表</t>
  </si>
  <si>
    <t>功能科目编码</t>
  </si>
  <si>
    <t>功能科目名称</t>
  </si>
  <si>
    <t>上缴上级支出</t>
  </si>
  <si>
    <t>事业单位经营支出</t>
  </si>
  <si>
    <t>对下级单位补助支出</t>
  </si>
  <si>
    <t xml:space="preserve">     2130119</t>
  </si>
  <si>
    <t xml:space="preserve">    防灾减灾</t>
  </si>
  <si>
    <t xml:space="preserve">     2130122</t>
  </si>
  <si>
    <t xml:space="preserve">     2130124</t>
  </si>
  <si>
    <t xml:space="preserve">     2130126</t>
  </si>
  <si>
    <t xml:space="preserve">     2130148</t>
  </si>
  <si>
    <t xml:space="preserve">     2130504</t>
  </si>
  <si>
    <t xml:space="preserve">     2130599</t>
  </si>
  <si>
    <t xml:space="preserve">     2130602</t>
  </si>
  <si>
    <t xml:space="preserve">     2130705</t>
  </si>
  <si>
    <t xml:space="preserve">     2130706</t>
  </si>
  <si>
    <t xml:space="preserve">     2139999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</si>
</sst>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theme="1"/>
      <name val="Arial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1" borderId="20" applyNumberFormat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36" fillId="25" borderId="2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92">
    <xf numFmtId="0" fontId="0" fillId="0" borderId="0" xfId="0"/>
    <xf numFmtId="49" fontId="1" fillId="0" borderId="0" xfId="50" applyNumberFormat="1" applyAlignment="1">
      <alignment horizontal="left"/>
    </xf>
    <xf numFmtId="0" fontId="1" fillId="0" borderId="0" xfId="50"/>
    <xf numFmtId="0" fontId="1" fillId="0" borderId="0" xfId="50" applyAlignment="1">
      <alignment horizontal="center"/>
    </xf>
    <xf numFmtId="49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49" fontId="3" fillId="0" borderId="0" xfId="50" applyNumberFormat="1" applyFont="1" applyFill="1" applyAlignment="1" applyProtection="1">
      <alignment horizontal="center"/>
    </xf>
    <xf numFmtId="49" fontId="4" fillId="0" borderId="0" xfId="50" applyNumberFormat="1" applyFont="1" applyFill="1" applyAlignment="1">
      <alignment horizontal="left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49" fontId="5" fillId="0" borderId="0" xfId="50" applyNumberFormat="1" applyFont="1" applyAlignment="1">
      <alignment horizontal="left"/>
    </xf>
    <xf numFmtId="0" fontId="5" fillId="0" borderId="0" xfId="50" applyFont="1" applyFill="1"/>
    <xf numFmtId="0" fontId="5" fillId="0" borderId="0" xfId="50" applyFont="1" applyAlignment="1">
      <alignment horizontal="center"/>
    </xf>
    <xf numFmtId="0" fontId="5" fillId="0" borderId="0" xfId="50" applyFont="1"/>
    <xf numFmtId="0" fontId="5" fillId="0" borderId="0" xfId="50" applyFont="1" applyAlignment="1">
      <alignment horizontal="right"/>
    </xf>
    <xf numFmtId="49" fontId="6" fillId="0" borderId="1" xfId="50" applyNumberFormat="1" applyFont="1" applyFill="1" applyBorder="1" applyAlignment="1" applyProtection="1">
      <alignment horizontal="left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left" vertical="center" wrapText="1"/>
    </xf>
    <xf numFmtId="49" fontId="5" fillId="0" borderId="3" xfId="50" applyNumberFormat="1" applyFont="1" applyFill="1" applyBorder="1" applyAlignment="1" applyProtection="1">
      <alignment horizontal="left" vertical="center"/>
    </xf>
    <xf numFmtId="176" fontId="5" fillId="0" borderId="4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horizontal="center"/>
    </xf>
    <xf numFmtId="4" fontId="5" fillId="0" borderId="4" xfId="50" applyNumberFormat="1" applyFont="1" applyFill="1" applyBorder="1" applyAlignment="1" applyProtection="1">
      <alignment horizontal="center" vertical="center" wrapText="1"/>
    </xf>
    <xf numFmtId="4" fontId="5" fillId="0" borderId="3" xfId="50" applyNumberFormat="1" applyFont="1" applyFill="1" applyBorder="1" applyAlignment="1" applyProtection="1">
      <alignment horizontal="center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49" fontId="5" fillId="0" borderId="1" xfId="50" applyNumberFormat="1" applyFont="1" applyFill="1" applyBorder="1" applyAlignment="1">
      <alignment horizontal="left"/>
    </xf>
    <xf numFmtId="0" fontId="5" fillId="0" borderId="1" xfId="50" applyFont="1" applyFill="1" applyBorder="1"/>
    <xf numFmtId="0" fontId="1" fillId="0" borderId="1" xfId="50" applyFill="1" applyBorder="1"/>
    <xf numFmtId="0" fontId="5" fillId="0" borderId="1" xfId="50" applyFont="1" applyBorder="1" applyAlignment="1">
      <alignment horizontal="center"/>
    </xf>
    <xf numFmtId="0" fontId="1" fillId="0" borderId="1" xfId="50" applyBorder="1"/>
    <xf numFmtId="49" fontId="5" fillId="0" borderId="1" xfId="50" applyNumberFormat="1" applyFont="1" applyBorder="1" applyAlignment="1">
      <alignment horizontal="left"/>
    </xf>
    <xf numFmtId="0" fontId="5" fillId="0" borderId="1" xfId="50" applyFont="1" applyBorder="1"/>
    <xf numFmtId="49" fontId="3" fillId="0" borderId="0" xfId="50" applyNumberFormat="1" applyFont="1" applyFill="1" applyAlignment="1" applyProtection="1">
      <alignment horizontal="left"/>
    </xf>
    <xf numFmtId="0" fontId="4" fillId="0" borderId="0" xfId="50" applyNumberFormat="1" applyFont="1" applyFill="1" applyAlignment="1" applyProtection="1">
      <alignment horizontal="center"/>
    </xf>
    <xf numFmtId="49" fontId="2" fillId="0" borderId="0" xfId="50" applyNumberFormat="1" applyFont="1" applyFill="1" applyAlignment="1" applyProtection="1">
      <alignment horizontal="left"/>
    </xf>
    <xf numFmtId="0" fontId="2" fillId="0" borderId="0" xfId="50" applyNumberFormat="1" applyFont="1" applyFill="1" applyAlignment="1" applyProtection="1">
      <alignment horizontal="centerContinuous"/>
    </xf>
    <xf numFmtId="0" fontId="2" fillId="0" borderId="0" xfId="50" applyNumberFormat="1" applyFont="1" applyFill="1" applyAlignment="1" applyProtection="1">
      <alignment horizontal="center"/>
    </xf>
    <xf numFmtId="49" fontId="6" fillId="0" borderId="0" xfId="50" applyNumberFormat="1" applyFont="1" applyFill="1" applyAlignment="1" applyProtection="1">
      <alignment horizontal="left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vertical="center"/>
    </xf>
    <xf numFmtId="4" fontId="6" fillId="0" borderId="10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2" fillId="0" borderId="0" xfId="50" applyNumberFormat="1" applyFont="1" applyFill="1" applyAlignment="1" applyProtection="1">
      <alignment horizontal="left" vertical="center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11" xfId="50" applyFont="1" applyBorder="1" applyAlignment="1">
      <alignment vertical="center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>
      <alignment vertical="center" wrapText="1"/>
    </xf>
    <xf numFmtId="4" fontId="0" fillId="0" borderId="6" xfId="50" applyNumberFormat="1" applyFont="1" applyBorder="1" applyAlignment="1">
      <alignment vertical="center" wrapText="1"/>
    </xf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8" xfId="50" applyFont="1" applyFill="1" applyBorder="1" applyAlignment="1">
      <alignment horizontal="left" vertical="center" wrapText="1"/>
    </xf>
    <xf numFmtId="0" fontId="13" fillId="0" borderId="0" xfId="50" applyFont="1" applyFill="1" applyAlignment="1">
      <alignment horizontal="left" vertical="center" wrapText="1"/>
    </xf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49" fontId="1" fillId="0" borderId="0" xfId="50" applyNumberFormat="1"/>
    <xf numFmtId="49" fontId="10" fillId="0" borderId="0" xfId="50" applyNumberFormat="1" applyFont="1" applyFill="1" applyAlignment="1">
      <alignment horizontal="centerContinuous"/>
    </xf>
    <xf numFmtId="49" fontId="5" fillId="0" borderId="0" xfId="50" applyNumberFormat="1" applyFont="1" applyFill="1"/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9" fontId="13" fillId="0" borderId="8" xfId="50" applyNumberFormat="1" applyFont="1" applyFill="1" applyBorder="1" applyAlignment="1">
      <alignment horizontal="left" vertical="center" wrapText="1"/>
    </xf>
    <xf numFmtId="49" fontId="1" fillId="0" borderId="0" xfId="50" applyNumberFormat="1" applyFill="1"/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left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5" hidden="1" customWidth="1"/>
    <col min="2" max="2" width="15.375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75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2.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2.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2.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2.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2.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2.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2.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2.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2.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2.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2.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2.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2.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2.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2.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2.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2.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2.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2.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2.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2.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2.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2.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2.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2.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2.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2.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2.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2.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2.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2.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2.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2.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2.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2.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2.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2.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2.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2.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2.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2.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2.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2.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2.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2.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2.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2.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2.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2.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2.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2.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2.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2.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2.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2.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2.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2.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2.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2.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2.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2.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2.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2.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2.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2.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2.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2.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2.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2.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2.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2.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2.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2.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2.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2.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2.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2.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2.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2.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2.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2.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2.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2.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2.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2.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2.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2.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2.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2.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2.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2.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2.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2.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2.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2.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2.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2.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2.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2.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2.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2.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2.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2.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2.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2.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2.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2.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2.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2.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2.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2.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2.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2.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2.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2.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2.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2.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2.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2.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2.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2.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2.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2.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2.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2.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2.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2.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2.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2.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2.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2.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2.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2.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2.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2.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2.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2.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2.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2.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2.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2.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2.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2.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2.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2.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2.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2.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2.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2.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2.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2.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2.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2.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2.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2.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2.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2.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2.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2.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2.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2.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2.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2.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2.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2.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2.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2.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2.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2.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2.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2.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2.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2.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2.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2.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2.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2.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2.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2.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2.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2.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2.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2.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2.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2.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2.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2.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2.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2.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2.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2.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2.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2.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2.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2.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2.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2.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2.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2.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2.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2.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2.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2.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2.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2.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2.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2.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2.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2.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2.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2.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2.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2.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2.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2.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2.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2.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2.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2.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2.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2.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2.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2.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2.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2.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2.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2.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2.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2.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2.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2.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2.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2.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2.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2.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2.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2.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2.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2.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2.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2.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2.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2.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2.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2.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2.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2.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2.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2.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2.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2.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2.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2.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2.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2.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D14" sqref="D14"/>
    </sheetView>
  </sheetViews>
  <sheetFormatPr defaultColWidth="6.875" defaultRowHeight="20.1" customHeight="1"/>
  <cols>
    <col min="1" max="1" width="26" style="150" customWidth="1"/>
    <col min="2" max="2" width="16" style="150" customWidth="1"/>
    <col min="3" max="3" width="27.875" style="150" customWidth="1"/>
    <col min="4" max="4" width="19" style="150" customWidth="1"/>
    <col min="5" max="5" width="12.75" style="150" customWidth="1"/>
    <col min="6" max="6" width="13.625" style="150" customWidth="1"/>
    <col min="7" max="7" width="15.375" style="150" customWidth="1"/>
    <col min="8" max="256" width="6.875" style="151"/>
    <col min="257" max="257" width="22.875" style="151" customWidth="1"/>
    <col min="258" max="258" width="19" style="151" customWidth="1"/>
    <col min="259" max="259" width="20.5" style="151" customWidth="1"/>
    <col min="260" max="263" width="19" style="151" customWidth="1"/>
    <col min="264" max="512" width="6.875" style="151"/>
    <col min="513" max="513" width="22.875" style="151" customWidth="1"/>
    <col min="514" max="514" width="19" style="151" customWidth="1"/>
    <col min="515" max="515" width="20.5" style="151" customWidth="1"/>
    <col min="516" max="519" width="19" style="151" customWidth="1"/>
    <col min="520" max="768" width="6.875" style="151"/>
    <col min="769" max="769" width="22.875" style="151" customWidth="1"/>
    <col min="770" max="770" width="19" style="151" customWidth="1"/>
    <col min="771" max="771" width="20.5" style="151" customWidth="1"/>
    <col min="772" max="775" width="19" style="151" customWidth="1"/>
    <col min="776" max="1024" width="6.875" style="151"/>
    <col min="1025" max="1025" width="22.875" style="151" customWidth="1"/>
    <col min="1026" max="1026" width="19" style="151" customWidth="1"/>
    <col min="1027" max="1027" width="20.5" style="151" customWidth="1"/>
    <col min="1028" max="1031" width="19" style="151" customWidth="1"/>
    <col min="1032" max="1280" width="6.875" style="151"/>
    <col min="1281" max="1281" width="22.875" style="151" customWidth="1"/>
    <col min="1282" max="1282" width="19" style="151" customWidth="1"/>
    <col min="1283" max="1283" width="20.5" style="151" customWidth="1"/>
    <col min="1284" max="1287" width="19" style="151" customWidth="1"/>
    <col min="1288" max="1536" width="6.875" style="151"/>
    <col min="1537" max="1537" width="22.875" style="151" customWidth="1"/>
    <col min="1538" max="1538" width="19" style="151" customWidth="1"/>
    <col min="1539" max="1539" width="20.5" style="151" customWidth="1"/>
    <col min="1540" max="1543" width="19" style="151" customWidth="1"/>
    <col min="1544" max="1792" width="6.875" style="151"/>
    <col min="1793" max="1793" width="22.875" style="151" customWidth="1"/>
    <col min="1794" max="1794" width="19" style="151" customWidth="1"/>
    <col min="1795" max="1795" width="20.5" style="151" customWidth="1"/>
    <col min="1796" max="1799" width="19" style="151" customWidth="1"/>
    <col min="1800" max="2048" width="6.875" style="151"/>
    <col min="2049" max="2049" width="22.875" style="151" customWidth="1"/>
    <col min="2050" max="2050" width="19" style="151" customWidth="1"/>
    <col min="2051" max="2051" width="20.5" style="151" customWidth="1"/>
    <col min="2052" max="2055" width="19" style="151" customWidth="1"/>
    <col min="2056" max="2304" width="6.875" style="151"/>
    <col min="2305" max="2305" width="22.875" style="151" customWidth="1"/>
    <col min="2306" max="2306" width="19" style="151" customWidth="1"/>
    <col min="2307" max="2307" width="20.5" style="151" customWidth="1"/>
    <col min="2308" max="2311" width="19" style="151" customWidth="1"/>
    <col min="2312" max="2560" width="6.875" style="151"/>
    <col min="2561" max="2561" width="22.875" style="151" customWidth="1"/>
    <col min="2562" max="2562" width="19" style="151" customWidth="1"/>
    <col min="2563" max="2563" width="20.5" style="151" customWidth="1"/>
    <col min="2564" max="2567" width="19" style="151" customWidth="1"/>
    <col min="2568" max="2816" width="6.875" style="151"/>
    <col min="2817" max="2817" width="22.875" style="151" customWidth="1"/>
    <col min="2818" max="2818" width="19" style="151" customWidth="1"/>
    <col min="2819" max="2819" width="20.5" style="151" customWidth="1"/>
    <col min="2820" max="2823" width="19" style="151" customWidth="1"/>
    <col min="2824" max="3072" width="6.875" style="151"/>
    <col min="3073" max="3073" width="22.875" style="151" customWidth="1"/>
    <col min="3074" max="3074" width="19" style="151" customWidth="1"/>
    <col min="3075" max="3075" width="20.5" style="151" customWidth="1"/>
    <col min="3076" max="3079" width="19" style="151" customWidth="1"/>
    <col min="3080" max="3328" width="6.875" style="151"/>
    <col min="3329" max="3329" width="22.875" style="151" customWidth="1"/>
    <col min="3330" max="3330" width="19" style="151" customWidth="1"/>
    <col min="3331" max="3331" width="20.5" style="151" customWidth="1"/>
    <col min="3332" max="3335" width="19" style="151" customWidth="1"/>
    <col min="3336" max="3584" width="6.875" style="151"/>
    <col min="3585" max="3585" width="22.875" style="151" customWidth="1"/>
    <col min="3586" max="3586" width="19" style="151" customWidth="1"/>
    <col min="3587" max="3587" width="20.5" style="151" customWidth="1"/>
    <col min="3588" max="3591" width="19" style="151" customWidth="1"/>
    <col min="3592" max="3840" width="6.875" style="151"/>
    <col min="3841" max="3841" width="22.875" style="151" customWidth="1"/>
    <col min="3842" max="3842" width="19" style="151" customWidth="1"/>
    <col min="3843" max="3843" width="20.5" style="151" customWidth="1"/>
    <col min="3844" max="3847" width="19" style="151" customWidth="1"/>
    <col min="3848" max="4096" width="6.875" style="151"/>
    <col min="4097" max="4097" width="22.875" style="151" customWidth="1"/>
    <col min="4098" max="4098" width="19" style="151" customWidth="1"/>
    <col min="4099" max="4099" width="20.5" style="151" customWidth="1"/>
    <col min="4100" max="4103" width="19" style="151" customWidth="1"/>
    <col min="4104" max="4352" width="6.875" style="151"/>
    <col min="4353" max="4353" width="22.875" style="151" customWidth="1"/>
    <col min="4354" max="4354" width="19" style="151" customWidth="1"/>
    <col min="4355" max="4355" width="20.5" style="151" customWidth="1"/>
    <col min="4356" max="4359" width="19" style="151" customWidth="1"/>
    <col min="4360" max="4608" width="6.875" style="151"/>
    <col min="4609" max="4609" width="22.875" style="151" customWidth="1"/>
    <col min="4610" max="4610" width="19" style="151" customWidth="1"/>
    <col min="4611" max="4611" width="20.5" style="151" customWidth="1"/>
    <col min="4612" max="4615" width="19" style="151" customWidth="1"/>
    <col min="4616" max="4864" width="6.875" style="151"/>
    <col min="4865" max="4865" width="22.875" style="151" customWidth="1"/>
    <col min="4866" max="4866" width="19" style="151" customWidth="1"/>
    <col min="4867" max="4867" width="20.5" style="151" customWidth="1"/>
    <col min="4868" max="4871" width="19" style="151" customWidth="1"/>
    <col min="4872" max="5120" width="6.875" style="151"/>
    <col min="5121" max="5121" width="22.875" style="151" customWidth="1"/>
    <col min="5122" max="5122" width="19" style="151" customWidth="1"/>
    <col min="5123" max="5123" width="20.5" style="151" customWidth="1"/>
    <col min="5124" max="5127" width="19" style="151" customWidth="1"/>
    <col min="5128" max="5376" width="6.875" style="151"/>
    <col min="5377" max="5377" width="22.875" style="151" customWidth="1"/>
    <col min="5378" max="5378" width="19" style="151" customWidth="1"/>
    <col min="5379" max="5379" width="20.5" style="151" customWidth="1"/>
    <col min="5380" max="5383" width="19" style="151" customWidth="1"/>
    <col min="5384" max="5632" width="6.875" style="151"/>
    <col min="5633" max="5633" width="22.875" style="151" customWidth="1"/>
    <col min="5634" max="5634" width="19" style="151" customWidth="1"/>
    <col min="5635" max="5635" width="20.5" style="151" customWidth="1"/>
    <col min="5636" max="5639" width="19" style="151" customWidth="1"/>
    <col min="5640" max="5888" width="6.875" style="151"/>
    <col min="5889" max="5889" width="22.875" style="151" customWidth="1"/>
    <col min="5890" max="5890" width="19" style="151" customWidth="1"/>
    <col min="5891" max="5891" width="20.5" style="151" customWidth="1"/>
    <col min="5892" max="5895" width="19" style="151" customWidth="1"/>
    <col min="5896" max="6144" width="6.875" style="151"/>
    <col min="6145" max="6145" width="22.875" style="151" customWidth="1"/>
    <col min="6146" max="6146" width="19" style="151" customWidth="1"/>
    <col min="6147" max="6147" width="20.5" style="151" customWidth="1"/>
    <col min="6148" max="6151" width="19" style="151" customWidth="1"/>
    <col min="6152" max="6400" width="6.875" style="151"/>
    <col min="6401" max="6401" width="22.875" style="151" customWidth="1"/>
    <col min="6402" max="6402" width="19" style="151" customWidth="1"/>
    <col min="6403" max="6403" width="20.5" style="151" customWidth="1"/>
    <col min="6404" max="6407" width="19" style="151" customWidth="1"/>
    <col min="6408" max="6656" width="6.875" style="151"/>
    <col min="6657" max="6657" width="22.875" style="151" customWidth="1"/>
    <col min="6658" max="6658" width="19" style="151" customWidth="1"/>
    <col min="6659" max="6659" width="20.5" style="151" customWidth="1"/>
    <col min="6660" max="6663" width="19" style="151" customWidth="1"/>
    <col min="6664" max="6912" width="6.875" style="151"/>
    <col min="6913" max="6913" width="22.875" style="151" customWidth="1"/>
    <col min="6914" max="6914" width="19" style="151" customWidth="1"/>
    <col min="6915" max="6915" width="20.5" style="151" customWidth="1"/>
    <col min="6916" max="6919" width="19" style="151" customWidth="1"/>
    <col min="6920" max="7168" width="6.875" style="151"/>
    <col min="7169" max="7169" width="22.875" style="151" customWidth="1"/>
    <col min="7170" max="7170" width="19" style="151" customWidth="1"/>
    <col min="7171" max="7171" width="20.5" style="151" customWidth="1"/>
    <col min="7172" max="7175" width="19" style="151" customWidth="1"/>
    <col min="7176" max="7424" width="6.875" style="151"/>
    <col min="7425" max="7425" width="22.875" style="151" customWidth="1"/>
    <col min="7426" max="7426" width="19" style="151" customWidth="1"/>
    <col min="7427" max="7427" width="20.5" style="151" customWidth="1"/>
    <col min="7428" max="7431" width="19" style="151" customWidth="1"/>
    <col min="7432" max="7680" width="6.875" style="151"/>
    <col min="7681" max="7681" width="22.875" style="151" customWidth="1"/>
    <col min="7682" max="7682" width="19" style="151" customWidth="1"/>
    <col min="7683" max="7683" width="20.5" style="151" customWidth="1"/>
    <col min="7684" max="7687" width="19" style="151" customWidth="1"/>
    <col min="7688" max="7936" width="6.875" style="151"/>
    <col min="7937" max="7937" width="22.875" style="151" customWidth="1"/>
    <col min="7938" max="7938" width="19" style="151" customWidth="1"/>
    <col min="7939" max="7939" width="20.5" style="151" customWidth="1"/>
    <col min="7940" max="7943" width="19" style="151" customWidth="1"/>
    <col min="7944" max="8192" width="6.875" style="151"/>
    <col min="8193" max="8193" width="22.875" style="151" customWidth="1"/>
    <col min="8194" max="8194" width="19" style="151" customWidth="1"/>
    <col min="8195" max="8195" width="20.5" style="151" customWidth="1"/>
    <col min="8196" max="8199" width="19" style="151" customWidth="1"/>
    <col min="8200" max="8448" width="6.875" style="151"/>
    <col min="8449" max="8449" width="22.875" style="151" customWidth="1"/>
    <col min="8450" max="8450" width="19" style="151" customWidth="1"/>
    <col min="8451" max="8451" width="20.5" style="151" customWidth="1"/>
    <col min="8452" max="8455" width="19" style="151" customWidth="1"/>
    <col min="8456" max="8704" width="6.875" style="151"/>
    <col min="8705" max="8705" width="22.875" style="151" customWidth="1"/>
    <col min="8706" max="8706" width="19" style="151" customWidth="1"/>
    <col min="8707" max="8707" width="20.5" style="151" customWidth="1"/>
    <col min="8708" max="8711" width="19" style="151" customWidth="1"/>
    <col min="8712" max="8960" width="6.875" style="151"/>
    <col min="8961" max="8961" width="22.875" style="151" customWidth="1"/>
    <col min="8962" max="8962" width="19" style="151" customWidth="1"/>
    <col min="8963" max="8963" width="20.5" style="151" customWidth="1"/>
    <col min="8964" max="8967" width="19" style="151" customWidth="1"/>
    <col min="8968" max="9216" width="6.875" style="151"/>
    <col min="9217" max="9217" width="22.875" style="151" customWidth="1"/>
    <col min="9218" max="9218" width="19" style="151" customWidth="1"/>
    <col min="9219" max="9219" width="20.5" style="151" customWidth="1"/>
    <col min="9220" max="9223" width="19" style="151" customWidth="1"/>
    <col min="9224" max="9472" width="6.875" style="151"/>
    <col min="9473" max="9473" width="22.875" style="151" customWidth="1"/>
    <col min="9474" max="9474" width="19" style="151" customWidth="1"/>
    <col min="9475" max="9475" width="20.5" style="151" customWidth="1"/>
    <col min="9476" max="9479" width="19" style="151" customWidth="1"/>
    <col min="9480" max="9728" width="6.875" style="151"/>
    <col min="9729" max="9729" width="22.875" style="151" customWidth="1"/>
    <col min="9730" max="9730" width="19" style="151" customWidth="1"/>
    <col min="9731" max="9731" width="20.5" style="151" customWidth="1"/>
    <col min="9732" max="9735" width="19" style="151" customWidth="1"/>
    <col min="9736" max="9984" width="6.875" style="151"/>
    <col min="9985" max="9985" width="22.875" style="151" customWidth="1"/>
    <col min="9986" max="9986" width="19" style="151" customWidth="1"/>
    <col min="9987" max="9987" width="20.5" style="151" customWidth="1"/>
    <col min="9988" max="9991" width="19" style="151" customWidth="1"/>
    <col min="9992" max="10240" width="6.875" style="151"/>
    <col min="10241" max="10241" width="22.875" style="151" customWidth="1"/>
    <col min="10242" max="10242" width="19" style="151" customWidth="1"/>
    <col min="10243" max="10243" width="20.5" style="151" customWidth="1"/>
    <col min="10244" max="10247" width="19" style="151" customWidth="1"/>
    <col min="10248" max="10496" width="6.875" style="151"/>
    <col min="10497" max="10497" width="22.875" style="151" customWidth="1"/>
    <col min="10498" max="10498" width="19" style="151" customWidth="1"/>
    <col min="10499" max="10499" width="20.5" style="151" customWidth="1"/>
    <col min="10500" max="10503" width="19" style="151" customWidth="1"/>
    <col min="10504" max="10752" width="6.875" style="151"/>
    <col min="10753" max="10753" width="22.875" style="151" customWidth="1"/>
    <col min="10754" max="10754" width="19" style="151" customWidth="1"/>
    <col min="10755" max="10755" width="20.5" style="151" customWidth="1"/>
    <col min="10756" max="10759" width="19" style="151" customWidth="1"/>
    <col min="10760" max="11008" width="6.875" style="151"/>
    <col min="11009" max="11009" width="22.875" style="151" customWidth="1"/>
    <col min="11010" max="11010" width="19" style="151" customWidth="1"/>
    <col min="11011" max="11011" width="20.5" style="151" customWidth="1"/>
    <col min="11012" max="11015" width="19" style="151" customWidth="1"/>
    <col min="11016" max="11264" width="6.875" style="151"/>
    <col min="11265" max="11265" width="22.875" style="151" customWidth="1"/>
    <col min="11266" max="11266" width="19" style="151" customWidth="1"/>
    <col min="11267" max="11267" width="20.5" style="151" customWidth="1"/>
    <col min="11268" max="11271" width="19" style="151" customWidth="1"/>
    <col min="11272" max="11520" width="6.875" style="151"/>
    <col min="11521" max="11521" width="22.875" style="151" customWidth="1"/>
    <col min="11522" max="11522" width="19" style="151" customWidth="1"/>
    <col min="11523" max="11523" width="20.5" style="151" customWidth="1"/>
    <col min="11524" max="11527" width="19" style="151" customWidth="1"/>
    <col min="11528" max="11776" width="6.875" style="151"/>
    <col min="11777" max="11777" width="22.875" style="151" customWidth="1"/>
    <col min="11778" max="11778" width="19" style="151" customWidth="1"/>
    <col min="11779" max="11779" width="20.5" style="151" customWidth="1"/>
    <col min="11780" max="11783" width="19" style="151" customWidth="1"/>
    <col min="11784" max="12032" width="6.875" style="151"/>
    <col min="12033" max="12033" width="22.875" style="151" customWidth="1"/>
    <col min="12034" max="12034" width="19" style="151" customWidth="1"/>
    <col min="12035" max="12035" width="20.5" style="151" customWidth="1"/>
    <col min="12036" max="12039" width="19" style="151" customWidth="1"/>
    <col min="12040" max="12288" width="6.875" style="151"/>
    <col min="12289" max="12289" width="22.875" style="151" customWidth="1"/>
    <col min="12290" max="12290" width="19" style="151" customWidth="1"/>
    <col min="12291" max="12291" width="20.5" style="151" customWidth="1"/>
    <col min="12292" max="12295" width="19" style="151" customWidth="1"/>
    <col min="12296" max="12544" width="6.875" style="151"/>
    <col min="12545" max="12545" width="22.875" style="151" customWidth="1"/>
    <col min="12546" max="12546" width="19" style="151" customWidth="1"/>
    <col min="12547" max="12547" width="20.5" style="151" customWidth="1"/>
    <col min="12548" max="12551" width="19" style="151" customWidth="1"/>
    <col min="12552" max="12800" width="6.875" style="151"/>
    <col min="12801" max="12801" width="22.875" style="151" customWidth="1"/>
    <col min="12802" max="12802" width="19" style="151" customWidth="1"/>
    <col min="12803" max="12803" width="20.5" style="151" customWidth="1"/>
    <col min="12804" max="12807" width="19" style="151" customWidth="1"/>
    <col min="12808" max="13056" width="6.875" style="151"/>
    <col min="13057" max="13057" width="22.875" style="151" customWidth="1"/>
    <col min="13058" max="13058" width="19" style="151" customWidth="1"/>
    <col min="13059" max="13059" width="20.5" style="151" customWidth="1"/>
    <col min="13060" max="13063" width="19" style="151" customWidth="1"/>
    <col min="13064" max="13312" width="6.875" style="151"/>
    <col min="13313" max="13313" width="22.875" style="151" customWidth="1"/>
    <col min="13314" max="13314" width="19" style="151" customWidth="1"/>
    <col min="13315" max="13315" width="20.5" style="151" customWidth="1"/>
    <col min="13316" max="13319" width="19" style="151" customWidth="1"/>
    <col min="13320" max="13568" width="6.875" style="151"/>
    <col min="13569" max="13569" width="22.875" style="151" customWidth="1"/>
    <col min="13570" max="13570" width="19" style="151" customWidth="1"/>
    <col min="13571" max="13571" width="20.5" style="151" customWidth="1"/>
    <col min="13572" max="13575" width="19" style="151" customWidth="1"/>
    <col min="13576" max="13824" width="6.875" style="151"/>
    <col min="13825" max="13825" width="22.875" style="151" customWidth="1"/>
    <col min="13826" max="13826" width="19" style="151" customWidth="1"/>
    <col min="13827" max="13827" width="20.5" style="151" customWidth="1"/>
    <col min="13828" max="13831" width="19" style="151" customWidth="1"/>
    <col min="13832" max="14080" width="6.875" style="151"/>
    <col min="14081" max="14081" width="22.875" style="151" customWidth="1"/>
    <col min="14082" max="14082" width="19" style="151" customWidth="1"/>
    <col min="14083" max="14083" width="20.5" style="151" customWidth="1"/>
    <col min="14084" max="14087" width="19" style="151" customWidth="1"/>
    <col min="14088" max="14336" width="6.875" style="151"/>
    <col min="14337" max="14337" width="22.875" style="151" customWidth="1"/>
    <col min="14338" max="14338" width="19" style="151" customWidth="1"/>
    <col min="14339" max="14339" width="20.5" style="151" customWidth="1"/>
    <col min="14340" max="14343" width="19" style="151" customWidth="1"/>
    <col min="14344" max="14592" width="6.875" style="151"/>
    <col min="14593" max="14593" width="22.875" style="151" customWidth="1"/>
    <col min="14594" max="14594" width="19" style="151" customWidth="1"/>
    <col min="14595" max="14595" width="20.5" style="151" customWidth="1"/>
    <col min="14596" max="14599" width="19" style="151" customWidth="1"/>
    <col min="14600" max="14848" width="6.875" style="151"/>
    <col min="14849" max="14849" width="22.875" style="151" customWidth="1"/>
    <col min="14850" max="14850" width="19" style="151" customWidth="1"/>
    <col min="14851" max="14851" width="20.5" style="151" customWidth="1"/>
    <col min="14852" max="14855" width="19" style="151" customWidth="1"/>
    <col min="14856" max="15104" width="6.875" style="151"/>
    <col min="15105" max="15105" width="22.875" style="151" customWidth="1"/>
    <col min="15106" max="15106" width="19" style="151" customWidth="1"/>
    <col min="15107" max="15107" width="20.5" style="151" customWidth="1"/>
    <col min="15108" max="15111" width="19" style="151" customWidth="1"/>
    <col min="15112" max="15360" width="6.875" style="151"/>
    <col min="15361" max="15361" width="22.875" style="151" customWidth="1"/>
    <col min="15362" max="15362" width="19" style="151" customWidth="1"/>
    <col min="15363" max="15363" width="20.5" style="151" customWidth="1"/>
    <col min="15364" max="15367" width="19" style="151" customWidth="1"/>
    <col min="15368" max="15616" width="6.875" style="151"/>
    <col min="15617" max="15617" width="22.875" style="151" customWidth="1"/>
    <col min="15618" max="15618" width="19" style="151" customWidth="1"/>
    <col min="15619" max="15619" width="20.5" style="151" customWidth="1"/>
    <col min="15620" max="15623" width="19" style="151" customWidth="1"/>
    <col min="15624" max="15872" width="6.875" style="151"/>
    <col min="15873" max="15873" width="22.875" style="151" customWidth="1"/>
    <col min="15874" max="15874" width="19" style="151" customWidth="1"/>
    <col min="15875" max="15875" width="20.5" style="151" customWidth="1"/>
    <col min="15876" max="15879" width="19" style="151" customWidth="1"/>
    <col min="15880" max="16128" width="6.875" style="151"/>
    <col min="16129" max="16129" width="22.875" style="151" customWidth="1"/>
    <col min="16130" max="16130" width="19" style="151" customWidth="1"/>
    <col min="16131" max="16131" width="20.5" style="151" customWidth="1"/>
    <col min="16132" max="16135" width="19" style="151" customWidth="1"/>
    <col min="16136" max="16384" width="6.875" style="151"/>
  </cols>
  <sheetData>
    <row r="1" s="149" customFormat="1" customHeight="1" spans="1:7">
      <c r="A1" s="152" t="s">
        <v>311</v>
      </c>
      <c r="B1" s="153"/>
      <c r="C1" s="153"/>
      <c r="D1" s="153"/>
      <c r="E1" s="153"/>
      <c r="F1" s="153"/>
      <c r="G1" s="153"/>
    </row>
    <row r="2" s="149" customFormat="1" ht="39" customHeight="1" spans="1:7">
      <c r="A2" s="154" t="s">
        <v>312</v>
      </c>
      <c r="B2" s="155"/>
      <c r="C2" s="155"/>
      <c r="D2" s="155"/>
      <c r="E2" s="155"/>
      <c r="F2" s="155"/>
      <c r="G2" s="155"/>
    </row>
    <row r="3" s="149" customFormat="1" customHeight="1" spans="1:7">
      <c r="A3" s="156"/>
      <c r="B3" s="153"/>
      <c r="C3" s="153"/>
      <c r="D3" s="153"/>
      <c r="E3" s="153"/>
      <c r="F3" s="153"/>
      <c r="G3" s="153"/>
    </row>
    <row r="4" s="149" customFormat="1" ht="30.75" customHeight="1" spans="1:7">
      <c r="A4" s="157"/>
      <c r="B4" s="158"/>
      <c r="C4" s="158"/>
      <c r="D4" s="158"/>
      <c r="E4" s="158"/>
      <c r="F4" s="158"/>
      <c r="G4" s="159" t="s">
        <v>313</v>
      </c>
    </row>
    <row r="5" s="149" customFormat="1" customHeight="1" spans="1:7">
      <c r="A5" s="160" t="s">
        <v>314</v>
      </c>
      <c r="B5" s="160"/>
      <c r="C5" s="160" t="s">
        <v>315</v>
      </c>
      <c r="D5" s="160"/>
      <c r="E5" s="160"/>
      <c r="F5" s="160"/>
      <c r="G5" s="160"/>
    </row>
    <row r="6" s="149" customFormat="1" ht="45" customHeight="1" spans="1:7">
      <c r="A6" s="161" t="s">
        <v>316</v>
      </c>
      <c r="B6" s="161" t="s">
        <v>317</v>
      </c>
      <c r="C6" s="161" t="s">
        <v>316</v>
      </c>
      <c r="D6" s="161" t="s">
        <v>318</v>
      </c>
      <c r="E6" s="161" t="s">
        <v>319</v>
      </c>
      <c r="F6" s="161" t="s">
        <v>320</v>
      </c>
      <c r="G6" s="161" t="s">
        <v>321</v>
      </c>
    </row>
    <row r="7" s="149" customFormat="1" customHeight="1" spans="1:7">
      <c r="A7" s="162" t="s">
        <v>322</v>
      </c>
      <c r="B7" s="163">
        <f>B8+B9+B10</f>
        <v>12329.23</v>
      </c>
      <c r="C7" s="164" t="s">
        <v>323</v>
      </c>
      <c r="D7" s="165">
        <f>E7+F7+G7</f>
        <v>31252.06</v>
      </c>
      <c r="E7" s="165">
        <f>E8+E9+E10+E11+E12</f>
        <v>31240.73</v>
      </c>
      <c r="F7" s="165">
        <f>F8+F9+F10+F11+F12</f>
        <v>11.33</v>
      </c>
      <c r="G7" s="165">
        <f>G8+G9+G10+G11+G12</f>
        <v>0</v>
      </c>
    </row>
    <row r="8" s="149" customFormat="1" customHeight="1" spans="1:7">
      <c r="A8" s="166" t="s">
        <v>324</v>
      </c>
      <c r="B8" s="167">
        <v>12329.23</v>
      </c>
      <c r="C8" s="168" t="s">
        <v>325</v>
      </c>
      <c r="D8" s="165">
        <f t="shared" ref="D8:D12" si="0">E8+F8+G8</f>
        <v>2160.82</v>
      </c>
      <c r="E8" s="169">
        <v>2160.82</v>
      </c>
      <c r="F8" s="169"/>
      <c r="G8" s="169"/>
    </row>
    <row r="9" s="149" customFormat="1" ht="14.25" spans="1:7">
      <c r="A9" s="166" t="s">
        <v>326</v>
      </c>
      <c r="B9" s="170"/>
      <c r="C9" s="168" t="s">
        <v>327</v>
      </c>
      <c r="D9" s="165">
        <f t="shared" si="0"/>
        <v>576.25</v>
      </c>
      <c r="E9" s="169">
        <v>576.25</v>
      </c>
      <c r="F9" s="169"/>
      <c r="G9" s="169"/>
    </row>
    <row r="10" s="149" customFormat="1" customHeight="1" spans="1:7">
      <c r="A10" s="171" t="s">
        <v>328</v>
      </c>
      <c r="B10" s="172"/>
      <c r="C10" s="173" t="s">
        <v>329</v>
      </c>
      <c r="D10" s="165">
        <f t="shared" si="0"/>
        <v>85.77</v>
      </c>
      <c r="E10" s="169">
        <v>74.44</v>
      </c>
      <c r="F10" s="169">
        <v>11.33</v>
      </c>
      <c r="G10" s="169"/>
    </row>
    <row r="11" s="149" customFormat="1" customHeight="1" spans="1:7">
      <c r="A11" s="174" t="s">
        <v>330</v>
      </c>
      <c r="B11" s="163">
        <f>B12+B13+B14</f>
        <v>18922.83</v>
      </c>
      <c r="C11" s="175" t="s">
        <v>331</v>
      </c>
      <c r="D11" s="165">
        <f t="shared" si="0"/>
        <v>28006.22</v>
      </c>
      <c r="E11" s="169">
        <v>28006.22</v>
      </c>
      <c r="F11" s="169"/>
      <c r="G11" s="169"/>
    </row>
    <row r="12" s="149" customFormat="1" customHeight="1" spans="1:7">
      <c r="A12" s="171" t="s">
        <v>332</v>
      </c>
      <c r="B12" s="167">
        <v>18911.5</v>
      </c>
      <c r="C12" s="173" t="s">
        <v>333</v>
      </c>
      <c r="D12" s="165">
        <f t="shared" si="0"/>
        <v>423</v>
      </c>
      <c r="E12" s="169">
        <v>423</v>
      </c>
      <c r="F12" s="169"/>
      <c r="G12" s="169"/>
    </row>
    <row r="13" s="149" customFormat="1" customHeight="1" spans="1:7">
      <c r="A13" s="171" t="s">
        <v>334</v>
      </c>
      <c r="B13" s="170">
        <v>11.33</v>
      </c>
      <c r="C13" s="173"/>
      <c r="D13" s="165"/>
      <c r="E13" s="169"/>
      <c r="F13" s="169"/>
      <c r="G13" s="169"/>
    </row>
    <row r="14" s="149" customFormat="1" customHeight="1" spans="1:13">
      <c r="A14" s="166" t="s">
        <v>335</v>
      </c>
      <c r="B14" s="172"/>
      <c r="C14" s="173"/>
      <c r="D14" s="165"/>
      <c r="E14" s="169"/>
      <c r="F14" s="169"/>
      <c r="G14" s="169"/>
      <c r="M14" s="184"/>
    </row>
    <row r="15" s="149" customFormat="1" customHeight="1" spans="1:7">
      <c r="A15" s="176"/>
      <c r="B15" s="177"/>
      <c r="C15" s="175"/>
      <c r="D15" s="178"/>
      <c r="E15" s="178"/>
      <c r="F15" s="178"/>
      <c r="G15" s="178"/>
    </row>
    <row r="16" s="149" customFormat="1" customHeight="1" spans="1:7">
      <c r="A16" s="176"/>
      <c r="B16" s="177"/>
      <c r="C16" s="177" t="s">
        <v>336</v>
      </c>
      <c r="D16" s="179">
        <f>E16+F16+G16</f>
        <v>0</v>
      </c>
      <c r="E16" s="180">
        <f>B8+B12-E7</f>
        <v>0</v>
      </c>
      <c r="F16" s="180">
        <f>B9+B13-F7</f>
        <v>0</v>
      </c>
      <c r="G16" s="180">
        <f>B10+B14-G7</f>
        <v>0</v>
      </c>
    </row>
    <row r="17" s="149" customFormat="1" customHeight="1" spans="1:7">
      <c r="A17" s="176"/>
      <c r="B17" s="177"/>
      <c r="C17" s="177"/>
      <c r="D17" s="180"/>
      <c r="E17" s="180"/>
      <c r="F17" s="180"/>
      <c r="G17" s="181"/>
    </row>
    <row r="18" s="149" customFormat="1" customHeight="1" spans="1:7">
      <c r="A18" s="176" t="s">
        <v>337</v>
      </c>
      <c r="B18" s="182">
        <f>B7+B11</f>
        <v>31252.06</v>
      </c>
      <c r="C18" s="182" t="s">
        <v>338</v>
      </c>
      <c r="D18" s="180">
        <f>SUM(D7+D16)</f>
        <v>31252.06</v>
      </c>
      <c r="E18" s="180">
        <f>SUM(E7+E16)</f>
        <v>31240.73</v>
      </c>
      <c r="F18" s="180">
        <f>SUM(F7+F16)</f>
        <v>11.33</v>
      </c>
      <c r="G18" s="180">
        <f>SUM(G7+G16)</f>
        <v>0</v>
      </c>
    </row>
    <row r="19" customHeight="1" spans="1:6">
      <c r="A19" s="183"/>
      <c r="B19" s="183"/>
      <c r="C19" s="183"/>
      <c r="D19" s="183"/>
      <c r="E19" s="183"/>
      <c r="F19" s="18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showGridLines="0" topLeftCell="A31" workbookViewId="0">
      <selection activeCell="A48" sqref="A48:F48"/>
    </sheetView>
  </sheetViews>
  <sheetFormatPr defaultColWidth="6.875" defaultRowHeight="12.75" customHeight="1" outlineLevelCol="5"/>
  <cols>
    <col min="1" max="1" width="23.625" style="137" customWidth="1"/>
    <col min="2" max="2" width="54.75" style="2" customWidth="1"/>
    <col min="3" max="3" width="16.5" style="2" customWidth="1"/>
    <col min="4" max="6" width="13.625" style="2" customWidth="1"/>
    <col min="7" max="8" width="6.875" style="2"/>
    <col min="9" max="9" width="7.375" style="2"/>
    <col min="10" max="256" width="6.875" style="2"/>
    <col min="257" max="257" width="23.625" style="2" customWidth="1"/>
    <col min="258" max="258" width="44.625" style="2" customWidth="1"/>
    <col min="259" max="259" width="16.5" style="2" customWidth="1"/>
    <col min="260" max="262" width="13.625" style="2" customWidth="1"/>
    <col min="263" max="512" width="6.875" style="2"/>
    <col min="513" max="513" width="23.625" style="2" customWidth="1"/>
    <col min="514" max="514" width="44.625" style="2" customWidth="1"/>
    <col min="515" max="515" width="16.5" style="2" customWidth="1"/>
    <col min="516" max="518" width="13.625" style="2" customWidth="1"/>
    <col min="519" max="768" width="6.875" style="2"/>
    <col min="769" max="769" width="23.625" style="2" customWidth="1"/>
    <col min="770" max="770" width="44.625" style="2" customWidth="1"/>
    <col min="771" max="771" width="16.5" style="2" customWidth="1"/>
    <col min="772" max="774" width="13.625" style="2" customWidth="1"/>
    <col min="775" max="1024" width="6.875" style="2"/>
    <col min="1025" max="1025" width="23.625" style="2" customWidth="1"/>
    <col min="1026" max="1026" width="44.625" style="2" customWidth="1"/>
    <col min="1027" max="1027" width="16.5" style="2" customWidth="1"/>
    <col min="1028" max="1030" width="13.625" style="2" customWidth="1"/>
    <col min="1031" max="1280" width="6.875" style="2"/>
    <col min="1281" max="1281" width="23.625" style="2" customWidth="1"/>
    <col min="1282" max="1282" width="44.625" style="2" customWidth="1"/>
    <col min="1283" max="1283" width="16.5" style="2" customWidth="1"/>
    <col min="1284" max="1286" width="13.625" style="2" customWidth="1"/>
    <col min="1287" max="1536" width="6.875" style="2"/>
    <col min="1537" max="1537" width="23.625" style="2" customWidth="1"/>
    <col min="1538" max="1538" width="44.625" style="2" customWidth="1"/>
    <col min="1539" max="1539" width="16.5" style="2" customWidth="1"/>
    <col min="1540" max="1542" width="13.625" style="2" customWidth="1"/>
    <col min="1543" max="1792" width="6.875" style="2"/>
    <col min="1793" max="1793" width="23.625" style="2" customWidth="1"/>
    <col min="1794" max="1794" width="44.625" style="2" customWidth="1"/>
    <col min="1795" max="1795" width="16.5" style="2" customWidth="1"/>
    <col min="1796" max="1798" width="13.625" style="2" customWidth="1"/>
    <col min="1799" max="2048" width="6.875" style="2"/>
    <col min="2049" max="2049" width="23.625" style="2" customWidth="1"/>
    <col min="2050" max="2050" width="44.625" style="2" customWidth="1"/>
    <col min="2051" max="2051" width="16.5" style="2" customWidth="1"/>
    <col min="2052" max="2054" width="13.625" style="2" customWidth="1"/>
    <col min="2055" max="2304" width="6.875" style="2"/>
    <col min="2305" max="2305" width="23.625" style="2" customWidth="1"/>
    <col min="2306" max="2306" width="44.625" style="2" customWidth="1"/>
    <col min="2307" max="2307" width="16.5" style="2" customWidth="1"/>
    <col min="2308" max="2310" width="13.625" style="2" customWidth="1"/>
    <col min="2311" max="2560" width="6.875" style="2"/>
    <col min="2561" max="2561" width="23.625" style="2" customWidth="1"/>
    <col min="2562" max="2562" width="44.625" style="2" customWidth="1"/>
    <col min="2563" max="2563" width="16.5" style="2" customWidth="1"/>
    <col min="2564" max="2566" width="13.625" style="2" customWidth="1"/>
    <col min="2567" max="2816" width="6.875" style="2"/>
    <col min="2817" max="2817" width="23.625" style="2" customWidth="1"/>
    <col min="2818" max="2818" width="44.625" style="2" customWidth="1"/>
    <col min="2819" max="2819" width="16.5" style="2" customWidth="1"/>
    <col min="2820" max="2822" width="13.625" style="2" customWidth="1"/>
    <col min="2823" max="3072" width="6.875" style="2"/>
    <col min="3073" max="3073" width="23.625" style="2" customWidth="1"/>
    <col min="3074" max="3074" width="44.625" style="2" customWidth="1"/>
    <col min="3075" max="3075" width="16.5" style="2" customWidth="1"/>
    <col min="3076" max="3078" width="13.625" style="2" customWidth="1"/>
    <col min="3079" max="3328" width="6.875" style="2"/>
    <col min="3329" max="3329" width="23.625" style="2" customWidth="1"/>
    <col min="3330" max="3330" width="44.625" style="2" customWidth="1"/>
    <col min="3331" max="3331" width="16.5" style="2" customWidth="1"/>
    <col min="3332" max="3334" width="13.625" style="2" customWidth="1"/>
    <col min="3335" max="3584" width="6.875" style="2"/>
    <col min="3585" max="3585" width="23.625" style="2" customWidth="1"/>
    <col min="3586" max="3586" width="44.625" style="2" customWidth="1"/>
    <col min="3587" max="3587" width="16.5" style="2" customWidth="1"/>
    <col min="3588" max="3590" width="13.625" style="2" customWidth="1"/>
    <col min="3591" max="3840" width="6.875" style="2"/>
    <col min="3841" max="3841" width="23.625" style="2" customWidth="1"/>
    <col min="3842" max="3842" width="44.625" style="2" customWidth="1"/>
    <col min="3843" max="3843" width="16.5" style="2" customWidth="1"/>
    <col min="3844" max="3846" width="13.625" style="2" customWidth="1"/>
    <col min="3847" max="4096" width="6.875" style="2"/>
    <col min="4097" max="4097" width="23.625" style="2" customWidth="1"/>
    <col min="4098" max="4098" width="44.625" style="2" customWidth="1"/>
    <col min="4099" max="4099" width="16.5" style="2" customWidth="1"/>
    <col min="4100" max="4102" width="13.625" style="2" customWidth="1"/>
    <col min="4103" max="4352" width="6.875" style="2"/>
    <col min="4353" max="4353" width="23.625" style="2" customWidth="1"/>
    <col min="4354" max="4354" width="44.625" style="2" customWidth="1"/>
    <col min="4355" max="4355" width="16.5" style="2" customWidth="1"/>
    <col min="4356" max="4358" width="13.625" style="2" customWidth="1"/>
    <col min="4359" max="4608" width="6.875" style="2"/>
    <col min="4609" max="4609" width="23.625" style="2" customWidth="1"/>
    <col min="4610" max="4610" width="44.625" style="2" customWidth="1"/>
    <col min="4611" max="4611" width="16.5" style="2" customWidth="1"/>
    <col min="4612" max="4614" width="13.625" style="2" customWidth="1"/>
    <col min="4615" max="4864" width="6.875" style="2"/>
    <col min="4865" max="4865" width="23.625" style="2" customWidth="1"/>
    <col min="4866" max="4866" width="44.625" style="2" customWidth="1"/>
    <col min="4867" max="4867" width="16.5" style="2" customWidth="1"/>
    <col min="4868" max="4870" width="13.625" style="2" customWidth="1"/>
    <col min="4871" max="5120" width="6.875" style="2"/>
    <col min="5121" max="5121" width="23.625" style="2" customWidth="1"/>
    <col min="5122" max="5122" width="44.625" style="2" customWidth="1"/>
    <col min="5123" max="5123" width="16.5" style="2" customWidth="1"/>
    <col min="5124" max="5126" width="13.625" style="2" customWidth="1"/>
    <col min="5127" max="5376" width="6.875" style="2"/>
    <col min="5377" max="5377" width="23.625" style="2" customWidth="1"/>
    <col min="5378" max="5378" width="44.625" style="2" customWidth="1"/>
    <col min="5379" max="5379" width="16.5" style="2" customWidth="1"/>
    <col min="5380" max="5382" width="13.625" style="2" customWidth="1"/>
    <col min="5383" max="5632" width="6.875" style="2"/>
    <col min="5633" max="5633" width="23.625" style="2" customWidth="1"/>
    <col min="5634" max="5634" width="44.625" style="2" customWidth="1"/>
    <col min="5635" max="5635" width="16.5" style="2" customWidth="1"/>
    <col min="5636" max="5638" width="13.625" style="2" customWidth="1"/>
    <col min="5639" max="5888" width="6.875" style="2"/>
    <col min="5889" max="5889" width="23.625" style="2" customWidth="1"/>
    <col min="5890" max="5890" width="44.625" style="2" customWidth="1"/>
    <col min="5891" max="5891" width="16.5" style="2" customWidth="1"/>
    <col min="5892" max="5894" width="13.625" style="2" customWidth="1"/>
    <col min="5895" max="6144" width="6.875" style="2"/>
    <col min="6145" max="6145" width="23.625" style="2" customWidth="1"/>
    <col min="6146" max="6146" width="44.625" style="2" customWidth="1"/>
    <col min="6147" max="6147" width="16.5" style="2" customWidth="1"/>
    <col min="6148" max="6150" width="13.625" style="2" customWidth="1"/>
    <col min="6151" max="6400" width="6.875" style="2"/>
    <col min="6401" max="6401" width="23.625" style="2" customWidth="1"/>
    <col min="6402" max="6402" width="44.625" style="2" customWidth="1"/>
    <col min="6403" max="6403" width="16.5" style="2" customWidth="1"/>
    <col min="6404" max="6406" width="13.625" style="2" customWidth="1"/>
    <col min="6407" max="6656" width="6.875" style="2"/>
    <col min="6657" max="6657" width="23.625" style="2" customWidth="1"/>
    <col min="6658" max="6658" width="44.625" style="2" customWidth="1"/>
    <col min="6659" max="6659" width="16.5" style="2" customWidth="1"/>
    <col min="6660" max="6662" width="13.625" style="2" customWidth="1"/>
    <col min="6663" max="6912" width="6.875" style="2"/>
    <col min="6913" max="6913" width="23.625" style="2" customWidth="1"/>
    <col min="6914" max="6914" width="44.625" style="2" customWidth="1"/>
    <col min="6915" max="6915" width="16.5" style="2" customWidth="1"/>
    <col min="6916" max="6918" width="13.625" style="2" customWidth="1"/>
    <col min="6919" max="7168" width="6.875" style="2"/>
    <col min="7169" max="7169" width="23.625" style="2" customWidth="1"/>
    <col min="7170" max="7170" width="44.625" style="2" customWidth="1"/>
    <col min="7171" max="7171" width="16.5" style="2" customWidth="1"/>
    <col min="7172" max="7174" width="13.625" style="2" customWidth="1"/>
    <col min="7175" max="7424" width="6.875" style="2"/>
    <col min="7425" max="7425" width="23.625" style="2" customWidth="1"/>
    <col min="7426" max="7426" width="44.625" style="2" customWidth="1"/>
    <col min="7427" max="7427" width="16.5" style="2" customWidth="1"/>
    <col min="7428" max="7430" width="13.625" style="2" customWidth="1"/>
    <col min="7431" max="7680" width="6.875" style="2"/>
    <col min="7681" max="7681" width="23.625" style="2" customWidth="1"/>
    <col min="7682" max="7682" width="44.625" style="2" customWidth="1"/>
    <col min="7683" max="7683" width="16.5" style="2" customWidth="1"/>
    <col min="7684" max="7686" width="13.625" style="2" customWidth="1"/>
    <col min="7687" max="7936" width="6.875" style="2"/>
    <col min="7937" max="7937" width="23.625" style="2" customWidth="1"/>
    <col min="7938" max="7938" width="44.625" style="2" customWidth="1"/>
    <col min="7939" max="7939" width="16.5" style="2" customWidth="1"/>
    <col min="7940" max="7942" width="13.625" style="2" customWidth="1"/>
    <col min="7943" max="8192" width="6.875" style="2"/>
    <col min="8193" max="8193" width="23.625" style="2" customWidth="1"/>
    <col min="8194" max="8194" width="44.625" style="2" customWidth="1"/>
    <col min="8195" max="8195" width="16.5" style="2" customWidth="1"/>
    <col min="8196" max="8198" width="13.625" style="2" customWidth="1"/>
    <col min="8199" max="8448" width="6.875" style="2"/>
    <col min="8449" max="8449" width="23.625" style="2" customWidth="1"/>
    <col min="8450" max="8450" width="44.625" style="2" customWidth="1"/>
    <col min="8451" max="8451" width="16.5" style="2" customWidth="1"/>
    <col min="8452" max="8454" width="13.625" style="2" customWidth="1"/>
    <col min="8455" max="8704" width="6.875" style="2"/>
    <col min="8705" max="8705" width="23.625" style="2" customWidth="1"/>
    <col min="8706" max="8706" width="44.625" style="2" customWidth="1"/>
    <col min="8707" max="8707" width="16.5" style="2" customWidth="1"/>
    <col min="8708" max="8710" width="13.625" style="2" customWidth="1"/>
    <col min="8711" max="8960" width="6.875" style="2"/>
    <col min="8961" max="8961" width="23.625" style="2" customWidth="1"/>
    <col min="8962" max="8962" width="44.625" style="2" customWidth="1"/>
    <col min="8963" max="8963" width="16.5" style="2" customWidth="1"/>
    <col min="8964" max="8966" width="13.625" style="2" customWidth="1"/>
    <col min="8967" max="9216" width="6.875" style="2"/>
    <col min="9217" max="9217" width="23.625" style="2" customWidth="1"/>
    <col min="9218" max="9218" width="44.625" style="2" customWidth="1"/>
    <col min="9219" max="9219" width="16.5" style="2" customWidth="1"/>
    <col min="9220" max="9222" width="13.625" style="2" customWidth="1"/>
    <col min="9223" max="9472" width="6.875" style="2"/>
    <col min="9473" max="9473" width="23.625" style="2" customWidth="1"/>
    <col min="9474" max="9474" width="44.625" style="2" customWidth="1"/>
    <col min="9475" max="9475" width="16.5" style="2" customWidth="1"/>
    <col min="9476" max="9478" width="13.625" style="2" customWidth="1"/>
    <col min="9479" max="9728" width="6.875" style="2"/>
    <col min="9729" max="9729" width="23.625" style="2" customWidth="1"/>
    <col min="9730" max="9730" width="44.625" style="2" customWidth="1"/>
    <col min="9731" max="9731" width="16.5" style="2" customWidth="1"/>
    <col min="9732" max="9734" width="13.625" style="2" customWidth="1"/>
    <col min="9735" max="9984" width="6.875" style="2"/>
    <col min="9985" max="9985" width="23.625" style="2" customWidth="1"/>
    <col min="9986" max="9986" width="44.625" style="2" customWidth="1"/>
    <col min="9987" max="9987" width="16.5" style="2" customWidth="1"/>
    <col min="9988" max="9990" width="13.625" style="2" customWidth="1"/>
    <col min="9991" max="10240" width="6.875" style="2"/>
    <col min="10241" max="10241" width="23.625" style="2" customWidth="1"/>
    <col min="10242" max="10242" width="44.625" style="2" customWidth="1"/>
    <col min="10243" max="10243" width="16.5" style="2" customWidth="1"/>
    <col min="10244" max="10246" width="13.625" style="2" customWidth="1"/>
    <col min="10247" max="10496" width="6.875" style="2"/>
    <col min="10497" max="10497" width="23.625" style="2" customWidth="1"/>
    <col min="10498" max="10498" width="44.625" style="2" customWidth="1"/>
    <col min="10499" max="10499" width="16.5" style="2" customWidth="1"/>
    <col min="10500" max="10502" width="13.625" style="2" customWidth="1"/>
    <col min="10503" max="10752" width="6.875" style="2"/>
    <col min="10753" max="10753" width="23.625" style="2" customWidth="1"/>
    <col min="10754" max="10754" width="44.625" style="2" customWidth="1"/>
    <col min="10755" max="10755" width="16.5" style="2" customWidth="1"/>
    <col min="10756" max="10758" width="13.625" style="2" customWidth="1"/>
    <col min="10759" max="11008" width="6.875" style="2"/>
    <col min="11009" max="11009" width="23.625" style="2" customWidth="1"/>
    <col min="11010" max="11010" width="44.625" style="2" customWidth="1"/>
    <col min="11011" max="11011" width="16.5" style="2" customWidth="1"/>
    <col min="11012" max="11014" width="13.625" style="2" customWidth="1"/>
    <col min="11015" max="11264" width="6.875" style="2"/>
    <col min="11265" max="11265" width="23.625" style="2" customWidth="1"/>
    <col min="11266" max="11266" width="44.625" style="2" customWidth="1"/>
    <col min="11267" max="11267" width="16.5" style="2" customWidth="1"/>
    <col min="11268" max="11270" width="13.625" style="2" customWidth="1"/>
    <col min="11271" max="11520" width="6.875" style="2"/>
    <col min="11521" max="11521" width="23.625" style="2" customWidth="1"/>
    <col min="11522" max="11522" width="44.625" style="2" customWidth="1"/>
    <col min="11523" max="11523" width="16.5" style="2" customWidth="1"/>
    <col min="11524" max="11526" width="13.625" style="2" customWidth="1"/>
    <col min="11527" max="11776" width="6.875" style="2"/>
    <col min="11777" max="11777" width="23.625" style="2" customWidth="1"/>
    <col min="11778" max="11778" width="44.625" style="2" customWidth="1"/>
    <col min="11779" max="11779" width="16.5" style="2" customWidth="1"/>
    <col min="11780" max="11782" width="13.625" style="2" customWidth="1"/>
    <col min="11783" max="12032" width="6.875" style="2"/>
    <col min="12033" max="12033" width="23.625" style="2" customWidth="1"/>
    <col min="12034" max="12034" width="44.625" style="2" customWidth="1"/>
    <col min="12035" max="12035" width="16.5" style="2" customWidth="1"/>
    <col min="12036" max="12038" width="13.625" style="2" customWidth="1"/>
    <col min="12039" max="12288" width="6.875" style="2"/>
    <col min="12289" max="12289" width="23.625" style="2" customWidth="1"/>
    <col min="12290" max="12290" width="44.625" style="2" customWidth="1"/>
    <col min="12291" max="12291" width="16.5" style="2" customWidth="1"/>
    <col min="12292" max="12294" width="13.625" style="2" customWidth="1"/>
    <col min="12295" max="12544" width="6.875" style="2"/>
    <col min="12545" max="12545" width="23.625" style="2" customWidth="1"/>
    <col min="12546" max="12546" width="44.625" style="2" customWidth="1"/>
    <col min="12547" max="12547" width="16.5" style="2" customWidth="1"/>
    <col min="12548" max="12550" width="13.625" style="2" customWidth="1"/>
    <col min="12551" max="12800" width="6.875" style="2"/>
    <col min="12801" max="12801" width="23.625" style="2" customWidth="1"/>
    <col min="12802" max="12802" width="44.625" style="2" customWidth="1"/>
    <col min="12803" max="12803" width="16.5" style="2" customWidth="1"/>
    <col min="12804" max="12806" width="13.625" style="2" customWidth="1"/>
    <col min="12807" max="13056" width="6.875" style="2"/>
    <col min="13057" max="13057" width="23.625" style="2" customWidth="1"/>
    <col min="13058" max="13058" width="44.625" style="2" customWidth="1"/>
    <col min="13059" max="13059" width="16.5" style="2" customWidth="1"/>
    <col min="13060" max="13062" width="13.625" style="2" customWidth="1"/>
    <col min="13063" max="13312" width="6.875" style="2"/>
    <col min="13313" max="13313" width="23.625" style="2" customWidth="1"/>
    <col min="13314" max="13314" width="44.625" style="2" customWidth="1"/>
    <col min="13315" max="13315" width="16.5" style="2" customWidth="1"/>
    <col min="13316" max="13318" width="13.625" style="2" customWidth="1"/>
    <col min="13319" max="13568" width="6.875" style="2"/>
    <col min="13569" max="13569" width="23.625" style="2" customWidth="1"/>
    <col min="13570" max="13570" width="44.625" style="2" customWidth="1"/>
    <col min="13571" max="13571" width="16.5" style="2" customWidth="1"/>
    <col min="13572" max="13574" width="13.625" style="2" customWidth="1"/>
    <col min="13575" max="13824" width="6.875" style="2"/>
    <col min="13825" max="13825" width="23.625" style="2" customWidth="1"/>
    <col min="13826" max="13826" width="44.625" style="2" customWidth="1"/>
    <col min="13827" max="13827" width="16.5" style="2" customWidth="1"/>
    <col min="13828" max="13830" width="13.625" style="2" customWidth="1"/>
    <col min="13831" max="14080" width="6.875" style="2"/>
    <col min="14081" max="14081" width="23.625" style="2" customWidth="1"/>
    <col min="14082" max="14082" width="44.625" style="2" customWidth="1"/>
    <col min="14083" max="14083" width="16.5" style="2" customWidth="1"/>
    <col min="14084" max="14086" width="13.625" style="2" customWidth="1"/>
    <col min="14087" max="14336" width="6.875" style="2"/>
    <col min="14337" max="14337" width="23.625" style="2" customWidth="1"/>
    <col min="14338" max="14338" width="44.625" style="2" customWidth="1"/>
    <col min="14339" max="14339" width="16.5" style="2" customWidth="1"/>
    <col min="14340" max="14342" width="13.625" style="2" customWidth="1"/>
    <col min="14343" max="14592" width="6.875" style="2"/>
    <col min="14593" max="14593" width="23.625" style="2" customWidth="1"/>
    <col min="14594" max="14594" width="44.625" style="2" customWidth="1"/>
    <col min="14595" max="14595" width="16.5" style="2" customWidth="1"/>
    <col min="14596" max="14598" width="13.625" style="2" customWidth="1"/>
    <col min="14599" max="14848" width="6.875" style="2"/>
    <col min="14849" max="14849" width="23.625" style="2" customWidth="1"/>
    <col min="14850" max="14850" width="44.625" style="2" customWidth="1"/>
    <col min="14851" max="14851" width="16.5" style="2" customWidth="1"/>
    <col min="14852" max="14854" width="13.625" style="2" customWidth="1"/>
    <col min="14855" max="15104" width="6.875" style="2"/>
    <col min="15105" max="15105" width="23.625" style="2" customWidth="1"/>
    <col min="15106" max="15106" width="44.625" style="2" customWidth="1"/>
    <col min="15107" max="15107" width="16.5" style="2" customWidth="1"/>
    <col min="15108" max="15110" width="13.625" style="2" customWidth="1"/>
    <col min="15111" max="15360" width="6.875" style="2"/>
    <col min="15361" max="15361" width="23.625" style="2" customWidth="1"/>
    <col min="15362" max="15362" width="44.625" style="2" customWidth="1"/>
    <col min="15363" max="15363" width="16.5" style="2" customWidth="1"/>
    <col min="15364" max="15366" width="13.625" style="2" customWidth="1"/>
    <col min="15367" max="15616" width="6.875" style="2"/>
    <col min="15617" max="15617" width="23.625" style="2" customWidth="1"/>
    <col min="15618" max="15618" width="44.625" style="2" customWidth="1"/>
    <col min="15619" max="15619" width="16.5" style="2" customWidth="1"/>
    <col min="15620" max="15622" width="13.625" style="2" customWidth="1"/>
    <col min="15623" max="15872" width="6.875" style="2"/>
    <col min="15873" max="15873" width="23.625" style="2" customWidth="1"/>
    <col min="15874" max="15874" width="44.625" style="2" customWidth="1"/>
    <col min="15875" max="15875" width="16.5" style="2" customWidth="1"/>
    <col min="15876" max="15878" width="13.625" style="2" customWidth="1"/>
    <col min="15879" max="16128" width="6.875" style="2"/>
    <col min="16129" max="16129" width="23.625" style="2" customWidth="1"/>
    <col min="16130" max="16130" width="44.625" style="2" customWidth="1"/>
    <col min="16131" max="16131" width="16.5" style="2" customWidth="1"/>
    <col min="16132" max="16134" width="13.625" style="2" customWidth="1"/>
    <col min="16135" max="16384" width="6.875" style="2"/>
  </cols>
  <sheetData>
    <row r="1" ht="20.1" customHeight="1" spans="1:1">
      <c r="A1" s="4" t="s">
        <v>339</v>
      </c>
    </row>
    <row r="2" ht="42" customHeight="1" spans="1:6">
      <c r="A2" s="129" t="s">
        <v>340</v>
      </c>
      <c r="B2" s="102"/>
      <c r="C2" s="102"/>
      <c r="D2" s="102"/>
      <c r="E2" s="102"/>
      <c r="F2" s="102"/>
    </row>
    <row r="3" ht="20.1" customHeight="1" spans="1:6">
      <c r="A3" s="138"/>
      <c r="B3" s="102"/>
      <c r="C3" s="102"/>
      <c r="D3" s="102"/>
      <c r="E3" s="102"/>
      <c r="F3" s="102"/>
    </row>
    <row r="4" ht="30.75" customHeight="1" spans="1:6">
      <c r="A4" s="139"/>
      <c r="B4" s="14"/>
      <c r="C4" s="14"/>
      <c r="D4" s="14"/>
      <c r="E4" s="14"/>
      <c r="F4" s="140" t="s">
        <v>313</v>
      </c>
    </row>
    <row r="5" ht="20.1" customHeight="1" spans="1:6">
      <c r="A5" s="45" t="s">
        <v>341</v>
      </c>
      <c r="B5" s="46"/>
      <c r="C5" s="141" t="s">
        <v>342</v>
      </c>
      <c r="D5" s="46" t="s">
        <v>343</v>
      </c>
      <c r="E5" s="46"/>
      <c r="F5" s="46"/>
    </row>
    <row r="6" ht="20.1" customHeight="1" spans="1:6">
      <c r="A6" s="142" t="s">
        <v>344</v>
      </c>
      <c r="B6" s="78" t="s">
        <v>345</v>
      </c>
      <c r="C6" s="46"/>
      <c r="D6" s="78" t="s">
        <v>346</v>
      </c>
      <c r="E6" s="78" t="s">
        <v>347</v>
      </c>
      <c r="F6" s="78" t="s">
        <v>348</v>
      </c>
    </row>
    <row r="7" ht="20.1" customHeight="1" spans="1:6">
      <c r="A7" s="142"/>
      <c r="B7" s="116" t="s">
        <v>318</v>
      </c>
      <c r="C7" s="78">
        <f>C8+C15+C21+C45</f>
        <v>10416.16</v>
      </c>
      <c r="D7" s="78">
        <f t="shared" ref="D7:F7" si="0">D8+D15+D21+D45</f>
        <v>12329.23</v>
      </c>
      <c r="E7" s="78">
        <f t="shared" si="0"/>
        <v>8862.02</v>
      </c>
      <c r="F7" s="78">
        <f t="shared" si="0"/>
        <v>3467.21</v>
      </c>
    </row>
    <row r="8" ht="20.1" customHeight="1" spans="1:6">
      <c r="A8" s="143">
        <v>208</v>
      </c>
      <c r="B8" s="144" t="s">
        <v>349</v>
      </c>
      <c r="C8" s="78">
        <f>C9</f>
        <v>1245.09</v>
      </c>
      <c r="D8" s="116">
        <f t="shared" ref="D8:D14" si="1">E8+F8</f>
        <v>1662.09</v>
      </c>
      <c r="E8" s="78">
        <f>E9</f>
        <v>1662.09</v>
      </c>
      <c r="F8" s="78">
        <f>F9</f>
        <v>0</v>
      </c>
    </row>
    <row r="9" ht="20.1" customHeight="1" spans="1:6">
      <c r="A9" s="145" t="s">
        <v>350</v>
      </c>
      <c r="B9" s="146" t="s">
        <v>351</v>
      </c>
      <c r="C9" s="78">
        <f>C10+C11+C12+C13+C14</f>
        <v>1245.09</v>
      </c>
      <c r="D9" s="116">
        <f t="shared" si="1"/>
        <v>1662.09</v>
      </c>
      <c r="E9" s="78">
        <f>E10+E11+E12+E13+E14</f>
        <v>1662.09</v>
      </c>
      <c r="F9" s="115"/>
    </row>
    <row r="10" ht="20.1" customHeight="1" spans="1:6">
      <c r="A10" s="145" t="s">
        <v>352</v>
      </c>
      <c r="B10" s="146" t="s">
        <v>353</v>
      </c>
      <c r="C10" s="78">
        <v>88.4</v>
      </c>
      <c r="D10" s="116">
        <f t="shared" si="1"/>
        <v>0</v>
      </c>
      <c r="E10" s="78">
        <v>0</v>
      </c>
      <c r="F10" s="115"/>
    </row>
    <row r="11" ht="20.1" customHeight="1" spans="1:6">
      <c r="A11" s="145" t="s">
        <v>354</v>
      </c>
      <c r="B11" s="146" t="s">
        <v>355</v>
      </c>
      <c r="C11" s="78">
        <v>331.36</v>
      </c>
      <c r="D11" s="116">
        <f t="shared" si="1"/>
        <v>0</v>
      </c>
      <c r="E11" s="78">
        <v>0</v>
      </c>
      <c r="F11" s="115"/>
    </row>
    <row r="12" ht="20.1" customHeight="1" spans="1:6">
      <c r="A12" s="145" t="s">
        <v>356</v>
      </c>
      <c r="B12" s="146" t="s">
        <v>357</v>
      </c>
      <c r="C12" s="78">
        <v>589.52</v>
      </c>
      <c r="D12" s="116">
        <f t="shared" si="1"/>
        <v>670.15</v>
      </c>
      <c r="E12" s="78">
        <v>670.15</v>
      </c>
      <c r="F12" s="115"/>
    </row>
    <row r="13" ht="20.1" customHeight="1" spans="1:6">
      <c r="A13" s="145" t="s">
        <v>358</v>
      </c>
      <c r="B13" s="146" t="s">
        <v>359</v>
      </c>
      <c r="C13" s="78">
        <v>235.81</v>
      </c>
      <c r="D13" s="116">
        <f t="shared" si="1"/>
        <v>268.06</v>
      </c>
      <c r="E13" s="78">
        <v>268.06</v>
      </c>
      <c r="F13" s="115"/>
    </row>
    <row r="14" ht="20.1" customHeight="1" spans="1:6">
      <c r="A14" s="145" t="s">
        <v>360</v>
      </c>
      <c r="B14" s="146" t="s">
        <v>361</v>
      </c>
      <c r="C14" s="78">
        <v>0</v>
      </c>
      <c r="D14" s="116">
        <f t="shared" si="1"/>
        <v>723.88</v>
      </c>
      <c r="E14" s="78">
        <v>723.88</v>
      </c>
      <c r="F14" s="115"/>
    </row>
    <row r="15" ht="20.1" customHeight="1" spans="1:6">
      <c r="A15" s="143" t="s">
        <v>362</v>
      </c>
      <c r="B15" s="144" t="s">
        <v>363</v>
      </c>
      <c r="C15" s="78">
        <f>C16</f>
        <v>447.4</v>
      </c>
      <c r="D15" s="116">
        <f t="shared" ref="D15:D20" si="2">E15+F15</f>
        <v>385.37</v>
      </c>
      <c r="E15" s="78">
        <f>E16</f>
        <v>385.37</v>
      </c>
      <c r="F15" s="115"/>
    </row>
    <row r="16" ht="20.1" customHeight="1" spans="1:6">
      <c r="A16" s="145" t="s">
        <v>364</v>
      </c>
      <c r="B16" s="146" t="s">
        <v>365</v>
      </c>
      <c r="C16" s="78">
        <f>C17+C18+C19+C20</f>
        <v>447.4</v>
      </c>
      <c r="D16" s="116">
        <f t="shared" si="2"/>
        <v>385.37</v>
      </c>
      <c r="E16" s="78">
        <f>E17+E18+E19+E20</f>
        <v>385.37</v>
      </c>
      <c r="F16" s="115"/>
    </row>
    <row r="17" ht="20.1" customHeight="1" spans="1:6">
      <c r="A17" s="145" t="s">
        <v>366</v>
      </c>
      <c r="B17" s="146" t="s">
        <v>367</v>
      </c>
      <c r="C17" s="78">
        <v>42.22</v>
      </c>
      <c r="D17" s="116">
        <f t="shared" si="2"/>
        <v>39.11</v>
      </c>
      <c r="E17" s="78">
        <v>39.11</v>
      </c>
      <c r="F17" s="115"/>
    </row>
    <row r="18" ht="20.1" customHeight="1" spans="1:6">
      <c r="A18" s="145" t="s">
        <v>368</v>
      </c>
      <c r="B18" s="146" t="s">
        <v>369</v>
      </c>
      <c r="C18" s="78">
        <v>260.94</v>
      </c>
      <c r="D18" s="116">
        <f t="shared" si="2"/>
        <v>279.22</v>
      </c>
      <c r="E18" s="78">
        <v>279.22</v>
      </c>
      <c r="F18" s="115"/>
    </row>
    <row r="19" ht="20.1" customHeight="1" spans="1:6">
      <c r="A19" s="145" t="s">
        <v>370</v>
      </c>
      <c r="B19" s="146" t="s">
        <v>371</v>
      </c>
      <c r="C19" s="78">
        <v>22.92</v>
      </c>
      <c r="D19" s="116">
        <f t="shared" si="2"/>
        <v>8.48</v>
      </c>
      <c r="E19" s="78">
        <v>8.48</v>
      </c>
      <c r="F19" s="115"/>
    </row>
    <row r="20" ht="20.1" customHeight="1" spans="1:6">
      <c r="A20" s="145" t="s">
        <v>372</v>
      </c>
      <c r="B20" s="146" t="s">
        <v>373</v>
      </c>
      <c r="C20" s="78">
        <v>121.32</v>
      </c>
      <c r="D20" s="116">
        <f t="shared" si="2"/>
        <v>58.56</v>
      </c>
      <c r="E20" s="78">
        <v>58.56</v>
      </c>
      <c r="F20" s="115"/>
    </row>
    <row r="21" ht="20.1" customHeight="1" spans="1:6">
      <c r="A21" s="143" t="s">
        <v>374</v>
      </c>
      <c r="B21" s="144" t="s">
        <v>375</v>
      </c>
      <c r="C21" s="78">
        <f>C22+C36+C39+C43</f>
        <v>8373.29</v>
      </c>
      <c r="D21" s="116">
        <f t="shared" ref="D21:D32" si="3">E21+F21</f>
        <v>9879.68</v>
      </c>
      <c r="E21" s="78">
        <f>E22+E36+E39+E43</f>
        <v>6412.47</v>
      </c>
      <c r="F21" s="78">
        <f>F22+F36+F39+F43</f>
        <v>3467.21</v>
      </c>
    </row>
    <row r="22" ht="20.1" customHeight="1" spans="1:6">
      <c r="A22" s="145" t="s">
        <v>376</v>
      </c>
      <c r="B22" s="146" t="s">
        <v>377</v>
      </c>
      <c r="C22" s="78">
        <f>C23+C24+C25+C26+C27+C28+C29+C30+C31+C32+C33+C34+C35</f>
        <v>8074.71</v>
      </c>
      <c r="D22" s="116">
        <f t="shared" si="3"/>
        <v>9100.69</v>
      </c>
      <c r="E22" s="78">
        <f>E23+E25</f>
        <v>6250.42</v>
      </c>
      <c r="F22" s="115">
        <f>F24+F26+F27+F28+F29+F30+F31+F33+F34+F35</f>
        <v>2850.27</v>
      </c>
    </row>
    <row r="23" ht="20.1" customHeight="1" spans="1:6">
      <c r="A23" s="145" t="s">
        <v>378</v>
      </c>
      <c r="B23" s="146" t="s">
        <v>379</v>
      </c>
      <c r="C23" s="78">
        <v>742.56</v>
      </c>
      <c r="D23" s="116">
        <f t="shared" si="3"/>
        <v>848.91</v>
      </c>
      <c r="E23" s="78">
        <v>848.91</v>
      </c>
      <c r="F23" s="115"/>
    </row>
    <row r="24" ht="20.1" customHeight="1" spans="1:6">
      <c r="A24" s="145" t="s">
        <v>380</v>
      </c>
      <c r="B24" s="146" t="s">
        <v>381</v>
      </c>
      <c r="C24" s="78">
        <v>277</v>
      </c>
      <c r="D24" s="116">
        <f t="shared" si="3"/>
        <v>97.19</v>
      </c>
      <c r="E24" s="78"/>
      <c r="F24" s="115">
        <v>97.19</v>
      </c>
    </row>
    <row r="25" ht="20.1" customHeight="1" spans="1:6">
      <c r="A25" s="145" t="s">
        <v>382</v>
      </c>
      <c r="B25" s="146" t="s">
        <v>383</v>
      </c>
      <c r="C25" s="78">
        <v>4503.35</v>
      </c>
      <c r="D25" s="116">
        <f t="shared" si="3"/>
        <v>5401.51</v>
      </c>
      <c r="E25" s="78">
        <v>5401.51</v>
      </c>
      <c r="F25" s="115"/>
    </row>
    <row r="26" ht="20.1" customHeight="1" spans="1:6">
      <c r="A26" s="145" t="s">
        <v>384</v>
      </c>
      <c r="B26" s="146" t="s">
        <v>385</v>
      </c>
      <c r="C26" s="78">
        <v>250.5</v>
      </c>
      <c r="D26" s="116">
        <f t="shared" si="3"/>
        <v>17.55</v>
      </c>
      <c r="E26" s="78"/>
      <c r="F26" s="115">
        <v>17.55</v>
      </c>
    </row>
    <row r="27" ht="20.1" customHeight="1" spans="1:6">
      <c r="A27" s="145" t="s">
        <v>386</v>
      </c>
      <c r="B27" s="146" t="s">
        <v>387</v>
      </c>
      <c r="C27" s="78">
        <v>1728</v>
      </c>
      <c r="D27" s="116">
        <f t="shared" si="3"/>
        <v>1635.42</v>
      </c>
      <c r="E27" s="78"/>
      <c r="F27" s="115">
        <v>1635.42</v>
      </c>
    </row>
    <row r="28" ht="20.1" customHeight="1" spans="1:6">
      <c r="A28" s="145" t="s">
        <v>388</v>
      </c>
      <c r="B28" s="146" t="s">
        <v>389</v>
      </c>
      <c r="C28" s="78">
        <v>84.6</v>
      </c>
      <c r="D28" s="116">
        <f t="shared" si="3"/>
        <v>89.68</v>
      </c>
      <c r="E28" s="78"/>
      <c r="F28" s="115">
        <v>89.68</v>
      </c>
    </row>
    <row r="29" ht="20.1" customHeight="1" spans="1:6">
      <c r="A29" s="145" t="s">
        <v>390</v>
      </c>
      <c r="B29" s="146" t="s">
        <v>391</v>
      </c>
      <c r="C29" s="78">
        <v>115.5</v>
      </c>
      <c r="D29" s="116">
        <f t="shared" si="3"/>
        <v>133.72</v>
      </c>
      <c r="E29" s="78"/>
      <c r="F29" s="115">
        <v>133.72</v>
      </c>
    </row>
    <row r="30" ht="20.1" customHeight="1" spans="1:6">
      <c r="A30" s="145" t="s">
        <v>392</v>
      </c>
      <c r="B30" s="146" t="s">
        <v>393</v>
      </c>
      <c r="C30" s="78">
        <v>20</v>
      </c>
      <c r="D30" s="116">
        <f t="shared" si="3"/>
        <v>20</v>
      </c>
      <c r="E30" s="78"/>
      <c r="F30" s="115">
        <v>20</v>
      </c>
    </row>
    <row r="31" ht="20.1" customHeight="1" spans="1:6">
      <c r="A31" s="145" t="s">
        <v>394</v>
      </c>
      <c r="B31" s="146" t="s">
        <v>395</v>
      </c>
      <c r="C31" s="78">
        <v>29</v>
      </c>
      <c r="D31" s="116">
        <f t="shared" si="3"/>
        <v>736.71</v>
      </c>
      <c r="E31" s="78"/>
      <c r="F31" s="115">
        <v>736.71</v>
      </c>
    </row>
    <row r="32" ht="20.1" customHeight="1" spans="1:6">
      <c r="A32" s="145" t="s">
        <v>396</v>
      </c>
      <c r="B32" s="146" t="s">
        <v>397</v>
      </c>
      <c r="C32" s="78">
        <v>20</v>
      </c>
      <c r="D32" s="116">
        <f t="shared" si="3"/>
        <v>0</v>
      </c>
      <c r="E32" s="78"/>
      <c r="F32" s="115">
        <v>0</v>
      </c>
    </row>
    <row r="33" ht="20.1" customHeight="1" spans="1:6">
      <c r="A33" s="145" t="s">
        <v>398</v>
      </c>
      <c r="B33" s="146" t="s">
        <v>399</v>
      </c>
      <c r="C33" s="78">
        <v>30</v>
      </c>
      <c r="D33" s="116">
        <f t="shared" ref="D33:D47" si="4">E33+F33</f>
        <v>10</v>
      </c>
      <c r="E33" s="78"/>
      <c r="F33" s="115">
        <v>10</v>
      </c>
    </row>
    <row r="34" ht="20.1" customHeight="1" spans="1:6">
      <c r="A34" s="145" t="s">
        <v>400</v>
      </c>
      <c r="B34" s="146" t="s">
        <v>401</v>
      </c>
      <c r="C34" s="78">
        <v>62</v>
      </c>
      <c r="D34" s="116">
        <f t="shared" si="4"/>
        <v>40</v>
      </c>
      <c r="E34" s="78"/>
      <c r="F34" s="115">
        <v>40</v>
      </c>
    </row>
    <row r="35" ht="20.1" customHeight="1" spans="1:6">
      <c r="A35" s="145" t="s">
        <v>402</v>
      </c>
      <c r="B35" s="146" t="s">
        <v>403</v>
      </c>
      <c r="C35" s="78">
        <v>212.2</v>
      </c>
      <c r="D35" s="116">
        <f t="shared" si="4"/>
        <v>70</v>
      </c>
      <c r="E35" s="78"/>
      <c r="F35" s="115">
        <v>70</v>
      </c>
    </row>
    <row r="36" ht="20.1" customHeight="1" spans="1:6">
      <c r="A36" s="145" t="s">
        <v>404</v>
      </c>
      <c r="B36" s="146" t="s">
        <v>405</v>
      </c>
      <c r="C36" s="78">
        <f>C37+C38</f>
        <v>0</v>
      </c>
      <c r="D36" s="116">
        <f t="shared" si="4"/>
        <v>530</v>
      </c>
      <c r="E36" s="78"/>
      <c r="F36" s="115">
        <f>F37+F38</f>
        <v>530</v>
      </c>
    </row>
    <row r="37" ht="20.1" customHeight="1" spans="1:6">
      <c r="A37" s="145" t="s">
        <v>406</v>
      </c>
      <c r="B37" s="146" t="s">
        <v>381</v>
      </c>
      <c r="C37" s="78">
        <v>0</v>
      </c>
      <c r="D37" s="116">
        <f t="shared" si="4"/>
        <v>30</v>
      </c>
      <c r="E37" s="78"/>
      <c r="F37" s="115">
        <v>30</v>
      </c>
    </row>
    <row r="38" ht="20.1" customHeight="1" spans="1:6">
      <c r="A38" s="145" t="s">
        <v>407</v>
      </c>
      <c r="B38" s="146" t="s">
        <v>408</v>
      </c>
      <c r="C38" s="78">
        <v>0</v>
      </c>
      <c r="D38" s="116">
        <f t="shared" si="4"/>
        <v>500</v>
      </c>
      <c r="E38" s="78"/>
      <c r="F38" s="115">
        <v>500</v>
      </c>
    </row>
    <row r="39" ht="20.1" customHeight="1" spans="1:6">
      <c r="A39" s="145" t="s">
        <v>409</v>
      </c>
      <c r="B39" s="146" t="s">
        <v>410</v>
      </c>
      <c r="C39" s="78">
        <f>C40+C41+C42</f>
        <v>163.58</v>
      </c>
      <c r="D39" s="116">
        <f t="shared" si="4"/>
        <v>188.99</v>
      </c>
      <c r="E39" s="78">
        <f>E40</f>
        <v>162.05</v>
      </c>
      <c r="F39" s="115">
        <f>F41+F42</f>
        <v>26.94</v>
      </c>
    </row>
    <row r="40" ht="20.1" customHeight="1" spans="1:6">
      <c r="A40" s="145" t="s">
        <v>411</v>
      </c>
      <c r="B40" s="146" t="s">
        <v>412</v>
      </c>
      <c r="C40" s="78">
        <v>133.58</v>
      </c>
      <c r="D40" s="116">
        <f t="shared" si="4"/>
        <v>162.05</v>
      </c>
      <c r="E40" s="78">
        <v>162.05</v>
      </c>
      <c r="F40" s="115"/>
    </row>
    <row r="41" ht="20.1" customHeight="1" spans="1:6">
      <c r="A41" s="145" t="s">
        <v>413</v>
      </c>
      <c r="B41" s="146" t="s">
        <v>414</v>
      </c>
      <c r="C41" s="78">
        <v>30</v>
      </c>
      <c r="D41" s="116">
        <f t="shared" si="4"/>
        <v>0</v>
      </c>
      <c r="E41" s="78"/>
      <c r="F41" s="115">
        <v>0</v>
      </c>
    </row>
    <row r="42" ht="20.1" customHeight="1" spans="1:6">
      <c r="A42" s="145" t="s">
        <v>415</v>
      </c>
      <c r="B42" s="146" t="s">
        <v>416</v>
      </c>
      <c r="C42" s="78">
        <v>0</v>
      </c>
      <c r="D42" s="116">
        <f t="shared" si="4"/>
        <v>26.94</v>
      </c>
      <c r="E42" s="78"/>
      <c r="F42" s="115">
        <v>26.94</v>
      </c>
    </row>
    <row r="43" ht="20.1" customHeight="1" spans="1:6">
      <c r="A43" s="145" t="s">
        <v>417</v>
      </c>
      <c r="B43" s="146" t="s">
        <v>418</v>
      </c>
      <c r="C43" s="78">
        <f>C44</f>
        <v>135</v>
      </c>
      <c r="D43" s="116">
        <f t="shared" si="4"/>
        <v>60</v>
      </c>
      <c r="E43" s="78"/>
      <c r="F43" s="115">
        <f>F44</f>
        <v>60</v>
      </c>
    </row>
    <row r="44" ht="20.1" customHeight="1" spans="1:6">
      <c r="A44" s="145" t="s">
        <v>419</v>
      </c>
      <c r="B44" s="146" t="s">
        <v>420</v>
      </c>
      <c r="C44" s="78">
        <v>135</v>
      </c>
      <c r="D44" s="116">
        <f t="shared" si="4"/>
        <v>60</v>
      </c>
      <c r="E44" s="78"/>
      <c r="F44" s="115">
        <v>60</v>
      </c>
    </row>
    <row r="45" ht="20.1" customHeight="1" spans="1:6">
      <c r="A45" s="143" t="s">
        <v>421</v>
      </c>
      <c r="B45" s="144" t="s">
        <v>422</v>
      </c>
      <c r="C45" s="78">
        <f>C46</f>
        <v>350.38</v>
      </c>
      <c r="D45" s="116">
        <f t="shared" si="4"/>
        <v>402.09</v>
      </c>
      <c r="E45" s="78">
        <f>E46</f>
        <v>402.09</v>
      </c>
      <c r="F45" s="115"/>
    </row>
    <row r="46" ht="20.1" customHeight="1" spans="1:6">
      <c r="A46" s="145" t="s">
        <v>423</v>
      </c>
      <c r="B46" s="146" t="s">
        <v>424</v>
      </c>
      <c r="C46" s="78">
        <f>C47</f>
        <v>350.38</v>
      </c>
      <c r="D46" s="116">
        <f t="shared" si="4"/>
        <v>402.09</v>
      </c>
      <c r="E46" s="78">
        <f>E47</f>
        <v>402.09</v>
      </c>
      <c r="F46" s="115"/>
    </row>
    <row r="47" ht="20.1" customHeight="1" spans="1:6">
      <c r="A47" s="145" t="s">
        <v>425</v>
      </c>
      <c r="B47" s="146" t="s">
        <v>426</v>
      </c>
      <c r="C47" s="78">
        <v>350.38</v>
      </c>
      <c r="D47" s="116">
        <f t="shared" si="4"/>
        <v>402.09</v>
      </c>
      <c r="E47" s="78">
        <v>402.09</v>
      </c>
      <c r="F47" s="115"/>
    </row>
    <row r="48" ht="67.5" customHeight="1" spans="1:6">
      <c r="A48" s="147"/>
      <c r="B48" s="109"/>
      <c r="C48" s="109"/>
      <c r="D48" s="109"/>
      <c r="E48" s="109"/>
      <c r="F48" s="109"/>
    </row>
    <row r="49" customHeight="1" spans="1:6">
      <c r="A49" s="148"/>
      <c r="B49" s="5"/>
      <c r="C49" s="5"/>
      <c r="D49" s="5"/>
      <c r="E49" s="5"/>
      <c r="F49" s="5"/>
    </row>
    <row r="50" customHeight="1" spans="1:6">
      <c r="A50" s="148"/>
      <c r="B50" s="5"/>
      <c r="C50" s="5"/>
      <c r="D50" s="5"/>
      <c r="E50" s="5"/>
      <c r="F50" s="5"/>
    </row>
    <row r="51" customHeight="1" spans="1:6">
      <c r="A51" s="148"/>
      <c r="B51" s="5"/>
      <c r="C51" s="5"/>
      <c r="D51" s="5"/>
      <c r="E51" s="5"/>
      <c r="F51" s="5"/>
    </row>
    <row r="52" customHeight="1" spans="1:6">
      <c r="A52" s="148"/>
      <c r="B52" s="5"/>
      <c r="C52" s="5"/>
      <c r="E52" s="5"/>
      <c r="F52" s="5"/>
    </row>
    <row r="53" customHeight="1" spans="1:6">
      <c r="A53" s="148"/>
      <c r="B53" s="5"/>
      <c r="C53" s="5"/>
      <c r="E53" s="5"/>
      <c r="F53" s="5"/>
    </row>
    <row r="54" s="5" customFormat="1" customHeight="1" spans="1:1">
      <c r="A54" s="148"/>
    </row>
  </sheetData>
  <mergeCells count="4">
    <mergeCell ref="A5:B5"/>
    <mergeCell ref="D5:F5"/>
    <mergeCell ref="A48:F48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49"/>
  <sheetViews>
    <sheetView showGridLines="0" topLeftCell="A43" workbookViewId="0">
      <selection activeCell="D44" sqref="D44"/>
    </sheetView>
  </sheetViews>
  <sheetFormatPr defaultColWidth="6.875" defaultRowHeight="20.1" customHeight="1"/>
  <cols>
    <col min="1" max="1" width="14.5" style="2" customWidth="1"/>
    <col min="2" max="2" width="33.375" style="2" customWidth="1"/>
    <col min="3" max="5" width="20.6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69" t="s">
        <v>427</v>
      </c>
      <c r="E1" s="128"/>
    </row>
    <row r="2" ht="34.5" customHeight="1" spans="1:5">
      <c r="A2" s="129" t="s">
        <v>428</v>
      </c>
      <c r="B2" s="130"/>
      <c r="C2" s="130"/>
      <c r="D2" s="130"/>
      <c r="E2" s="130"/>
    </row>
    <row r="3" customHeight="1" spans="1:5">
      <c r="A3" s="130"/>
      <c r="B3" s="130"/>
      <c r="C3" s="130"/>
      <c r="D3" s="130"/>
      <c r="E3" s="130"/>
    </row>
    <row r="4" s="112" customFormat="1" ht="30.75" customHeight="1" spans="1:5">
      <c r="A4" s="12"/>
      <c r="B4" s="14"/>
      <c r="C4" s="14"/>
      <c r="D4" s="14"/>
      <c r="E4" s="131" t="s">
        <v>313</v>
      </c>
    </row>
    <row r="5" s="112" customFormat="1" customHeight="1" spans="1:5">
      <c r="A5" s="46" t="s">
        <v>429</v>
      </c>
      <c r="B5" s="46"/>
      <c r="C5" s="46" t="s">
        <v>430</v>
      </c>
      <c r="D5" s="46"/>
      <c r="E5" s="46"/>
    </row>
    <row r="6" s="112" customFormat="1" customHeight="1" spans="1:5">
      <c r="A6" s="46" t="s">
        <v>344</v>
      </c>
      <c r="B6" s="46" t="s">
        <v>345</v>
      </c>
      <c r="C6" s="46" t="s">
        <v>318</v>
      </c>
      <c r="D6" s="46" t="s">
        <v>431</v>
      </c>
      <c r="E6" s="46" t="s">
        <v>432</v>
      </c>
    </row>
    <row r="7" s="112" customFormat="1" customHeight="1" spans="1:10">
      <c r="A7" s="132" t="s">
        <v>433</v>
      </c>
      <c r="B7" s="133" t="s">
        <v>434</v>
      </c>
      <c r="C7" s="62">
        <f t="shared" ref="C7:C49" si="0">D7+E7</f>
        <v>10132.95</v>
      </c>
      <c r="D7" s="62">
        <f>D8+D20+D40+D48</f>
        <v>8451.42</v>
      </c>
      <c r="E7" s="62">
        <f>E8+E20+E40+E48</f>
        <v>1681.53</v>
      </c>
      <c r="J7" s="100"/>
    </row>
    <row r="8" s="112" customFormat="1" customHeight="1" spans="1:7">
      <c r="A8" s="134" t="s">
        <v>435</v>
      </c>
      <c r="B8" s="60" t="s">
        <v>436</v>
      </c>
      <c r="C8" s="92">
        <f t="shared" si="0"/>
        <v>7520.65</v>
      </c>
      <c r="D8" s="92">
        <f>SUM(D9:D19)</f>
        <v>7520.65</v>
      </c>
      <c r="E8" s="92">
        <f>SUM(E9:E14)</f>
        <v>0</v>
      </c>
      <c r="G8" s="100"/>
    </row>
    <row r="9" s="112" customFormat="1" customHeight="1" spans="1:11">
      <c r="A9" s="134" t="s">
        <v>437</v>
      </c>
      <c r="B9" s="60" t="s">
        <v>438</v>
      </c>
      <c r="C9" s="62">
        <f t="shared" si="0"/>
        <v>1581.07</v>
      </c>
      <c r="D9" s="62">
        <v>1581.07</v>
      </c>
      <c r="E9" s="62"/>
      <c r="F9" s="100"/>
      <c r="G9" s="100"/>
      <c r="K9" s="100"/>
    </row>
    <row r="10" s="112" customFormat="1" customHeight="1" spans="1:8">
      <c r="A10" s="134" t="s">
        <v>439</v>
      </c>
      <c r="B10" s="60" t="s">
        <v>440</v>
      </c>
      <c r="C10" s="62">
        <f t="shared" si="0"/>
        <v>407.75</v>
      </c>
      <c r="D10" s="62">
        <v>407.75</v>
      </c>
      <c r="E10" s="62"/>
      <c r="F10" s="100"/>
      <c r="H10" s="100"/>
    </row>
    <row r="11" s="112" customFormat="1" customHeight="1" spans="1:8">
      <c r="A11" s="134" t="s">
        <v>441</v>
      </c>
      <c r="B11" s="60" t="s">
        <v>442</v>
      </c>
      <c r="C11" s="62">
        <f t="shared" si="0"/>
        <v>30.75</v>
      </c>
      <c r="D11" s="62">
        <v>30.75</v>
      </c>
      <c r="E11" s="62"/>
      <c r="F11" s="100"/>
      <c r="H11" s="100"/>
    </row>
    <row r="12" s="112" customFormat="1" customHeight="1" spans="1:8">
      <c r="A12" s="134" t="s">
        <v>443</v>
      </c>
      <c r="B12" s="60" t="s">
        <v>444</v>
      </c>
      <c r="C12" s="62">
        <f t="shared" si="0"/>
        <v>2198.74</v>
      </c>
      <c r="D12" s="62">
        <f>1989.63+149.11+60</f>
        <v>2198.74</v>
      </c>
      <c r="E12" s="62"/>
      <c r="F12" s="100"/>
      <c r="G12" s="100"/>
      <c r="H12" s="100"/>
    </row>
    <row r="13" s="112" customFormat="1" customHeight="1" spans="1:10">
      <c r="A13" s="134" t="s">
        <v>445</v>
      </c>
      <c r="B13" s="60" t="s">
        <v>446</v>
      </c>
      <c r="C13" s="62">
        <f t="shared" si="0"/>
        <v>729.34</v>
      </c>
      <c r="D13" s="62">
        <f>670.15+59.19</f>
        <v>729.34</v>
      </c>
      <c r="E13" s="62"/>
      <c r="F13" s="100"/>
      <c r="J13" s="100"/>
    </row>
    <row r="14" s="112" customFormat="1" customHeight="1" spans="1:11">
      <c r="A14" s="134" t="s">
        <v>447</v>
      </c>
      <c r="B14" s="60" t="s">
        <v>448</v>
      </c>
      <c r="C14" s="62">
        <f t="shared" si="0"/>
        <v>362.41</v>
      </c>
      <c r="D14" s="62">
        <f>268.06+94.35</f>
        <v>362.41</v>
      </c>
      <c r="E14" s="62"/>
      <c r="F14" s="100"/>
      <c r="G14" s="100"/>
      <c r="K14" s="100"/>
    </row>
    <row r="15" s="112" customFormat="1" customHeight="1" spans="1:11">
      <c r="A15" s="134" t="s">
        <v>449</v>
      </c>
      <c r="B15" s="60" t="s">
        <v>450</v>
      </c>
      <c r="C15" s="62">
        <f t="shared" si="0"/>
        <v>499.29</v>
      </c>
      <c r="D15" s="62">
        <f>318.32+180.97</f>
        <v>499.29</v>
      </c>
      <c r="E15" s="62"/>
      <c r="F15" s="100"/>
      <c r="G15" s="100"/>
      <c r="K15" s="100"/>
    </row>
    <row r="16" s="112" customFormat="1" customHeight="1" spans="1:11">
      <c r="A16" s="134" t="s">
        <v>451</v>
      </c>
      <c r="B16" s="60" t="s">
        <v>452</v>
      </c>
      <c r="C16" s="62">
        <f t="shared" si="0"/>
        <v>15.84</v>
      </c>
      <c r="D16" s="62">
        <f>8.48+7.36</f>
        <v>15.84</v>
      </c>
      <c r="E16" s="62"/>
      <c r="F16" s="100"/>
      <c r="G16" s="100"/>
      <c r="K16" s="100"/>
    </row>
    <row r="17" s="112" customFormat="1" customHeight="1" spans="1:11">
      <c r="A17" s="134" t="s">
        <v>453</v>
      </c>
      <c r="B17" s="60" t="s">
        <v>454</v>
      </c>
      <c r="C17" s="62">
        <f t="shared" si="0"/>
        <v>87.93</v>
      </c>
      <c r="D17" s="62">
        <f>85.37+2.56</f>
        <v>87.93</v>
      </c>
      <c r="E17" s="62"/>
      <c r="F17" s="100"/>
      <c r="G17" s="100"/>
      <c r="K17" s="100"/>
    </row>
    <row r="18" s="112" customFormat="1" customHeight="1" spans="1:11">
      <c r="A18" s="134" t="s">
        <v>455</v>
      </c>
      <c r="B18" s="60" t="s">
        <v>456</v>
      </c>
      <c r="C18" s="62">
        <f t="shared" si="0"/>
        <v>402.09</v>
      </c>
      <c r="D18" s="62">
        <v>402.09</v>
      </c>
      <c r="E18" s="62"/>
      <c r="F18" s="100"/>
      <c r="G18" s="100"/>
      <c r="K18" s="100"/>
    </row>
    <row r="19" s="112" customFormat="1" customHeight="1" spans="1:11">
      <c r="A19" s="134" t="s">
        <v>457</v>
      </c>
      <c r="B19" s="60" t="s">
        <v>458</v>
      </c>
      <c r="C19" s="62">
        <f t="shared" si="0"/>
        <v>1205.44</v>
      </c>
      <c r="D19" s="62">
        <f>1076.44+129</f>
        <v>1205.44</v>
      </c>
      <c r="E19" s="62"/>
      <c r="F19" s="100"/>
      <c r="G19" s="100"/>
      <c r="K19" s="100"/>
    </row>
    <row r="20" s="112" customFormat="1" customHeight="1" spans="1:11">
      <c r="A20" s="134" t="s">
        <v>459</v>
      </c>
      <c r="B20" s="60" t="s">
        <v>460</v>
      </c>
      <c r="C20" s="62">
        <f t="shared" si="0"/>
        <v>1675.47</v>
      </c>
      <c r="D20" s="62"/>
      <c r="E20" s="62">
        <f>SUM(E21:E39)</f>
        <v>1675.47</v>
      </c>
      <c r="F20" s="100"/>
      <c r="G20" s="100"/>
      <c r="K20" s="100"/>
    </row>
    <row r="21" s="112" customFormat="1" customHeight="1" spans="1:11">
      <c r="A21" s="134" t="s">
        <v>461</v>
      </c>
      <c r="B21" s="135" t="s">
        <v>462</v>
      </c>
      <c r="C21" s="62">
        <f t="shared" si="0"/>
        <v>117.71</v>
      </c>
      <c r="D21" s="62"/>
      <c r="E21" s="62">
        <f>37.71+80</f>
        <v>117.71</v>
      </c>
      <c r="F21" s="100"/>
      <c r="G21" s="100"/>
      <c r="K21" s="100"/>
    </row>
    <row r="22" s="112" customFormat="1" customHeight="1" spans="1:11">
      <c r="A22" s="134" t="s">
        <v>463</v>
      </c>
      <c r="B22" s="135" t="s">
        <v>464</v>
      </c>
      <c r="C22" s="62">
        <f t="shared" si="0"/>
        <v>10.58</v>
      </c>
      <c r="D22" s="62"/>
      <c r="E22" s="62">
        <v>10.58</v>
      </c>
      <c r="F22" s="100"/>
      <c r="G22" s="100"/>
      <c r="K22" s="100"/>
    </row>
    <row r="23" s="112" customFormat="1" customHeight="1" spans="1:11">
      <c r="A23" s="134" t="s">
        <v>465</v>
      </c>
      <c r="B23" s="135" t="s">
        <v>466</v>
      </c>
      <c r="C23" s="62">
        <f t="shared" si="0"/>
        <v>0.9</v>
      </c>
      <c r="D23" s="62"/>
      <c r="E23" s="62">
        <v>0.9</v>
      </c>
      <c r="F23" s="100"/>
      <c r="G23" s="100"/>
      <c r="K23" s="100"/>
    </row>
    <row r="24" s="112" customFormat="1" customHeight="1" spans="1:11">
      <c r="A24" s="134" t="s">
        <v>467</v>
      </c>
      <c r="B24" s="135" t="s">
        <v>468</v>
      </c>
      <c r="C24" s="62">
        <f t="shared" si="0"/>
        <v>15.23</v>
      </c>
      <c r="D24" s="62"/>
      <c r="E24" s="62">
        <v>15.23</v>
      </c>
      <c r="F24" s="100"/>
      <c r="G24" s="100"/>
      <c r="K24" s="100"/>
    </row>
    <row r="25" s="112" customFormat="1" customHeight="1" spans="1:11">
      <c r="A25" s="134" t="s">
        <v>469</v>
      </c>
      <c r="B25" s="135" t="s">
        <v>470</v>
      </c>
      <c r="C25" s="62">
        <f t="shared" si="0"/>
        <v>14.76</v>
      </c>
      <c r="D25" s="62"/>
      <c r="E25" s="62">
        <v>14.76</v>
      </c>
      <c r="F25" s="100"/>
      <c r="G25" s="100"/>
      <c r="K25" s="100"/>
    </row>
    <row r="26" s="112" customFormat="1" customHeight="1" spans="1:11">
      <c r="A26" s="134" t="s">
        <v>471</v>
      </c>
      <c r="B26" s="135" t="s">
        <v>472</v>
      </c>
      <c r="C26" s="62">
        <f t="shared" si="0"/>
        <v>76.55</v>
      </c>
      <c r="D26" s="62"/>
      <c r="E26" s="62">
        <f>26.55+50</f>
        <v>76.55</v>
      </c>
      <c r="F26" s="100"/>
      <c r="G26" s="100"/>
      <c r="K26" s="100"/>
    </row>
    <row r="27" s="112" customFormat="1" customHeight="1" spans="1:7">
      <c r="A27" s="134" t="s">
        <v>473</v>
      </c>
      <c r="B27" s="136" t="s">
        <v>474</v>
      </c>
      <c r="C27" s="62">
        <f t="shared" si="0"/>
        <v>754.2</v>
      </c>
      <c r="D27" s="62"/>
      <c r="E27" s="62">
        <v>754.2</v>
      </c>
      <c r="F27" s="100"/>
      <c r="G27" s="100"/>
    </row>
    <row r="28" s="112" customFormat="1" customHeight="1" spans="1:11">
      <c r="A28" s="134" t="s">
        <v>475</v>
      </c>
      <c r="B28" s="135" t="s">
        <v>476</v>
      </c>
      <c r="C28" s="62">
        <f t="shared" si="0"/>
        <v>64</v>
      </c>
      <c r="D28" s="62"/>
      <c r="E28" s="62">
        <f>14+50</f>
        <v>64</v>
      </c>
      <c r="F28" s="100"/>
      <c r="G28" s="100"/>
      <c r="H28" s="100"/>
      <c r="K28" s="100"/>
    </row>
    <row r="29" s="112" customFormat="1" customHeight="1" spans="1:9">
      <c r="A29" s="134" t="s">
        <v>477</v>
      </c>
      <c r="B29" s="135" t="s">
        <v>478</v>
      </c>
      <c r="C29" s="62">
        <f t="shared" si="0"/>
        <v>8.5</v>
      </c>
      <c r="D29" s="62"/>
      <c r="E29" s="62">
        <v>8.5</v>
      </c>
      <c r="F29" s="100"/>
      <c r="G29" s="100"/>
      <c r="H29" s="100"/>
      <c r="I29" s="100"/>
    </row>
    <row r="30" s="112" customFormat="1" customHeight="1" spans="1:10">
      <c r="A30" s="134" t="s">
        <v>479</v>
      </c>
      <c r="B30" s="135" t="s">
        <v>480</v>
      </c>
      <c r="C30" s="62">
        <f t="shared" si="0"/>
        <v>29.33</v>
      </c>
      <c r="D30" s="62"/>
      <c r="E30" s="62">
        <v>29.33</v>
      </c>
      <c r="F30" s="100"/>
      <c r="G30" s="100"/>
      <c r="H30" s="100"/>
      <c r="I30" s="100"/>
      <c r="J30" s="100"/>
    </row>
    <row r="31" s="112" customFormat="1" customHeight="1" spans="1:8">
      <c r="A31" s="134" t="s">
        <v>481</v>
      </c>
      <c r="B31" s="135" t="s">
        <v>482</v>
      </c>
      <c r="C31" s="62">
        <f t="shared" si="0"/>
        <v>99.8</v>
      </c>
      <c r="D31" s="62"/>
      <c r="E31" s="62">
        <f>49.8+50</f>
        <v>99.8</v>
      </c>
      <c r="F31" s="100"/>
      <c r="G31" s="100"/>
      <c r="H31" s="100"/>
    </row>
    <row r="32" s="112" customFormat="1" customHeight="1" spans="1:9">
      <c r="A32" s="134" t="s">
        <v>483</v>
      </c>
      <c r="B32" s="135" t="s">
        <v>484</v>
      </c>
      <c r="C32" s="62">
        <f t="shared" si="0"/>
        <v>19.85</v>
      </c>
      <c r="D32" s="62"/>
      <c r="E32" s="62">
        <v>19.85</v>
      </c>
      <c r="F32" s="100"/>
      <c r="I32" s="100"/>
    </row>
    <row r="33" s="112" customFormat="1" customHeight="1" spans="1:8">
      <c r="A33" s="134" t="s">
        <v>485</v>
      </c>
      <c r="B33" s="135" t="s">
        <v>486</v>
      </c>
      <c r="C33" s="62">
        <f t="shared" si="0"/>
        <v>49.87</v>
      </c>
      <c r="D33" s="62"/>
      <c r="E33" s="62">
        <f>3+46.87</f>
        <v>49.87</v>
      </c>
      <c r="F33" s="100"/>
      <c r="G33" s="100"/>
      <c r="H33" s="100"/>
    </row>
    <row r="34" s="112" customFormat="1" customHeight="1" spans="1:19">
      <c r="A34" s="134" t="s">
        <v>487</v>
      </c>
      <c r="B34" s="135" t="s">
        <v>488</v>
      </c>
      <c r="C34" s="62">
        <f t="shared" si="0"/>
        <v>64.43</v>
      </c>
      <c r="D34" s="62"/>
      <c r="E34" s="62">
        <f>14.43+50</f>
        <v>64.43</v>
      </c>
      <c r="F34" s="100"/>
      <c r="G34" s="100"/>
      <c r="J34" s="100"/>
      <c r="S34" s="100"/>
    </row>
    <row r="35" s="112" customFormat="1" customHeight="1" spans="1:9">
      <c r="A35" s="134" t="s">
        <v>489</v>
      </c>
      <c r="B35" s="136" t="s">
        <v>490</v>
      </c>
      <c r="C35" s="62">
        <f t="shared" si="0"/>
        <v>66.4</v>
      </c>
      <c r="D35" s="62"/>
      <c r="E35" s="62">
        <v>66.4</v>
      </c>
      <c r="F35" s="100"/>
      <c r="G35" s="100"/>
      <c r="H35" s="100"/>
      <c r="I35" s="100"/>
    </row>
    <row r="36" s="112" customFormat="1" customHeight="1" spans="1:7">
      <c r="A36" s="134" t="s">
        <v>491</v>
      </c>
      <c r="B36" s="135" t="s">
        <v>492</v>
      </c>
      <c r="C36" s="62">
        <f t="shared" si="0"/>
        <v>105.34</v>
      </c>
      <c r="D36" s="62"/>
      <c r="E36" s="62">
        <f>55.34+50</f>
        <v>105.34</v>
      </c>
      <c r="F36" s="100"/>
      <c r="G36" s="100"/>
    </row>
    <row r="37" s="112" customFormat="1" customHeight="1" spans="1:16">
      <c r="A37" s="134" t="s">
        <v>493</v>
      </c>
      <c r="B37" s="135" t="s">
        <v>494</v>
      </c>
      <c r="C37" s="62">
        <f t="shared" si="0"/>
        <v>52.5</v>
      </c>
      <c r="D37" s="62"/>
      <c r="E37" s="62">
        <v>52.5</v>
      </c>
      <c r="F37" s="100"/>
      <c r="G37" s="100"/>
      <c r="I37" s="100"/>
      <c r="P37" s="100"/>
    </row>
    <row r="38" s="112" customFormat="1" customHeight="1" spans="1:16">
      <c r="A38" s="134" t="s">
        <v>495</v>
      </c>
      <c r="B38" s="135" t="s">
        <v>496</v>
      </c>
      <c r="C38" s="62">
        <f t="shared" si="0"/>
        <v>95.02</v>
      </c>
      <c r="D38" s="62"/>
      <c r="E38" s="62">
        <f>45.02+50</f>
        <v>95.02</v>
      </c>
      <c r="F38" s="100"/>
      <c r="G38" s="100"/>
      <c r="H38" s="100"/>
      <c r="P38" s="100"/>
    </row>
    <row r="39" s="112" customFormat="1" customHeight="1" spans="1:9">
      <c r="A39" s="134" t="s">
        <v>497</v>
      </c>
      <c r="B39" s="135" t="s">
        <v>498</v>
      </c>
      <c r="C39" s="62">
        <f t="shared" si="0"/>
        <v>30.5</v>
      </c>
      <c r="D39" s="62"/>
      <c r="E39" s="62">
        <v>30.5</v>
      </c>
      <c r="F39" s="100"/>
      <c r="G39" s="100"/>
      <c r="H39" s="100"/>
      <c r="I39" s="100"/>
    </row>
    <row r="40" s="112" customFormat="1" customHeight="1" spans="1:10">
      <c r="A40" s="134" t="s">
        <v>499</v>
      </c>
      <c r="B40" s="60" t="s">
        <v>500</v>
      </c>
      <c r="C40" s="62">
        <f t="shared" si="0"/>
        <v>930.77</v>
      </c>
      <c r="D40" s="92">
        <f>SUM(D41:D47)</f>
        <v>930.77</v>
      </c>
      <c r="E40" s="62"/>
      <c r="F40" s="100"/>
      <c r="H40" s="100"/>
      <c r="I40"/>
      <c r="J40"/>
    </row>
    <row r="41" s="112" customFormat="1" customHeight="1" spans="1:8">
      <c r="A41" s="134" t="s">
        <v>501</v>
      </c>
      <c r="B41" s="135" t="s">
        <v>502</v>
      </c>
      <c r="C41" s="62">
        <f t="shared" si="0"/>
        <v>11.55</v>
      </c>
      <c r="D41" s="62">
        <v>11.55</v>
      </c>
      <c r="E41" s="62"/>
      <c r="F41" s="100"/>
      <c r="H41" s="100"/>
    </row>
    <row r="42" s="112" customFormat="1" customHeight="1" spans="1:8">
      <c r="A42" s="134" t="s">
        <v>503</v>
      </c>
      <c r="B42" s="135" t="s">
        <v>504</v>
      </c>
      <c r="C42" s="62">
        <f t="shared" si="0"/>
        <v>18.7</v>
      </c>
      <c r="D42" s="62">
        <v>18.7</v>
      </c>
      <c r="E42" s="62"/>
      <c r="F42" s="100"/>
      <c r="H42" s="100"/>
    </row>
    <row r="43" s="112" customFormat="1" customHeight="1" spans="1:7">
      <c r="A43" s="134" t="s">
        <v>505</v>
      </c>
      <c r="B43" s="135" t="s">
        <v>506</v>
      </c>
      <c r="C43" s="62">
        <f t="shared" si="0"/>
        <v>218.54</v>
      </c>
      <c r="D43" s="62">
        <f>75.73+40.11+282.73+8.97-129-60</f>
        <v>218.54</v>
      </c>
      <c r="E43" s="62"/>
      <c r="F43" s="100"/>
      <c r="G43" s="100"/>
    </row>
    <row r="44" s="112" customFormat="1" customHeight="1" spans="1:8">
      <c r="A44" s="134" t="s">
        <v>507</v>
      </c>
      <c r="B44" s="135" t="s">
        <v>508</v>
      </c>
      <c r="C44" s="62">
        <f t="shared" si="0"/>
        <v>107.38</v>
      </c>
      <c r="D44" s="62">
        <v>107.38</v>
      </c>
      <c r="E44" s="62"/>
      <c r="F44" s="100"/>
      <c r="G44" s="100"/>
      <c r="H44" s="100"/>
    </row>
    <row r="45" s="112" customFormat="1" customHeight="1" spans="1:7">
      <c r="A45" s="134" t="s">
        <v>509</v>
      </c>
      <c r="B45" s="135" t="s">
        <v>510</v>
      </c>
      <c r="C45" s="62">
        <f t="shared" si="0"/>
        <v>0</v>
      </c>
      <c r="D45" s="62">
        <v>0</v>
      </c>
      <c r="E45" s="62"/>
      <c r="F45" s="100"/>
      <c r="G45" s="100"/>
    </row>
    <row r="46" s="112" customFormat="1" customHeight="1" spans="1:7">
      <c r="A46" s="134" t="s">
        <v>511</v>
      </c>
      <c r="B46" s="135" t="s">
        <v>512</v>
      </c>
      <c r="C46" s="62">
        <f t="shared" si="0"/>
        <v>0.15</v>
      </c>
      <c r="D46" s="62">
        <v>0.15</v>
      </c>
      <c r="E46" s="62"/>
      <c r="F46" s="100"/>
      <c r="G46" s="100"/>
    </row>
    <row r="47" s="112" customFormat="1" customHeight="1" spans="1:6">
      <c r="A47" s="134" t="s">
        <v>513</v>
      </c>
      <c r="B47" s="135" t="s">
        <v>514</v>
      </c>
      <c r="C47" s="62">
        <f t="shared" si="0"/>
        <v>574.45</v>
      </c>
      <c r="D47" s="62">
        <v>574.45</v>
      </c>
      <c r="E47" s="62"/>
      <c r="F47" s="100"/>
    </row>
    <row r="48" customHeight="1" spans="1:5">
      <c r="A48" s="134" t="s">
        <v>515</v>
      </c>
      <c r="B48" s="60" t="s">
        <v>516</v>
      </c>
      <c r="C48" s="62">
        <f t="shared" si="0"/>
        <v>6.06</v>
      </c>
      <c r="D48" s="92"/>
      <c r="E48" s="62">
        <f>SUM(E49)</f>
        <v>6.06</v>
      </c>
    </row>
    <row r="49" customHeight="1" spans="1:14">
      <c r="A49" s="134" t="s">
        <v>517</v>
      </c>
      <c r="B49" s="135" t="s">
        <v>518</v>
      </c>
      <c r="C49" s="62">
        <f t="shared" si="0"/>
        <v>6.06</v>
      </c>
      <c r="D49" s="62"/>
      <c r="E49" s="62">
        <v>6.06</v>
      </c>
      <c r="F49" s="5"/>
      <c r="N49" s="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I15" sqref="I15"/>
    </sheetView>
  </sheetViews>
  <sheetFormatPr defaultColWidth="6.875" defaultRowHeight="12.75" customHeight="1"/>
  <cols>
    <col min="1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69" t="s">
        <v>519</v>
      </c>
      <c r="L1" s="123"/>
    </row>
    <row r="2" ht="33" spans="1:12">
      <c r="A2" s="101" t="s">
        <v>520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ht="20.1" customHeight="1" spans="1:12">
      <c r="A3" s="11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ht="30.75" customHeight="1" spans="1:1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5" t="s">
        <v>313</v>
      </c>
    </row>
    <row r="5" ht="20.1" customHeight="1" spans="1:12">
      <c r="A5" s="46" t="s">
        <v>342</v>
      </c>
      <c r="B5" s="46"/>
      <c r="C5" s="46"/>
      <c r="D5" s="46"/>
      <c r="E5" s="46"/>
      <c r="F5" s="113"/>
      <c r="G5" s="46" t="s">
        <v>343</v>
      </c>
      <c r="H5" s="46"/>
      <c r="I5" s="46"/>
      <c r="J5" s="46"/>
      <c r="K5" s="46"/>
      <c r="L5" s="46"/>
    </row>
    <row r="6" ht="14.25" spans="1:12">
      <c r="A6" s="78" t="s">
        <v>318</v>
      </c>
      <c r="B6" s="114" t="s">
        <v>521</v>
      </c>
      <c r="C6" s="78" t="s">
        <v>522</v>
      </c>
      <c r="D6" s="78"/>
      <c r="E6" s="78"/>
      <c r="F6" s="115" t="s">
        <v>523</v>
      </c>
      <c r="G6" s="116" t="s">
        <v>318</v>
      </c>
      <c r="H6" s="22" t="s">
        <v>521</v>
      </c>
      <c r="I6" s="78" t="s">
        <v>522</v>
      </c>
      <c r="J6" s="78"/>
      <c r="K6" s="124"/>
      <c r="L6" s="78" t="s">
        <v>523</v>
      </c>
    </row>
    <row r="7" ht="28.5" spans="1:12">
      <c r="A7" s="117"/>
      <c r="B7" s="18"/>
      <c r="C7" s="118" t="s">
        <v>346</v>
      </c>
      <c r="D7" s="119" t="s">
        <v>524</v>
      </c>
      <c r="E7" s="119" t="s">
        <v>525</v>
      </c>
      <c r="F7" s="117"/>
      <c r="G7" s="120"/>
      <c r="H7" s="18"/>
      <c r="I7" s="125" t="s">
        <v>346</v>
      </c>
      <c r="J7" s="119" t="s">
        <v>524</v>
      </c>
      <c r="K7" s="126" t="s">
        <v>525</v>
      </c>
      <c r="L7" s="117"/>
    </row>
    <row r="8" ht="20.1" customHeight="1" spans="1:12">
      <c r="A8" s="121">
        <f>B8+C8+F8</f>
        <v>207.33</v>
      </c>
      <c r="B8" s="121">
        <v>0</v>
      </c>
      <c r="C8" s="121">
        <f>D8+E8</f>
        <v>104.5</v>
      </c>
      <c r="D8" s="121">
        <v>0</v>
      </c>
      <c r="E8" s="121">
        <v>104.5</v>
      </c>
      <c r="F8" s="122">
        <v>102.83</v>
      </c>
      <c r="G8" s="64">
        <f>H8+I8+L8</f>
        <v>136.65</v>
      </c>
      <c r="H8" s="62">
        <v>0</v>
      </c>
      <c r="I8" s="127">
        <f>J8+K8</f>
        <v>77.5</v>
      </c>
      <c r="J8" s="63">
        <v>0</v>
      </c>
      <c r="K8" s="64">
        <v>77.5</v>
      </c>
      <c r="L8" s="62">
        <v>59.15</v>
      </c>
    </row>
    <row r="9" ht="22.5" customHeight="1" spans="2:12">
      <c r="B9" s="5"/>
      <c r="G9" s="5"/>
      <c r="H9" s="5"/>
      <c r="I9" s="5"/>
      <c r="J9" s="5"/>
      <c r="K9" s="5"/>
      <c r="L9" s="5"/>
    </row>
    <row r="10" customHeight="1" spans="7:12">
      <c r="G10" s="5"/>
      <c r="H10" s="5"/>
      <c r="I10" s="5"/>
      <c r="J10" s="5"/>
      <c r="K10" s="5"/>
      <c r="L10" s="5"/>
    </row>
    <row r="11" customHeight="1" spans="7:12">
      <c r="G11" s="5"/>
      <c r="H11" s="5"/>
      <c r="I11" s="5"/>
      <c r="J11" s="5"/>
      <c r="K11" s="5"/>
      <c r="L11" s="5"/>
    </row>
    <row r="12" customHeight="1" spans="7:12">
      <c r="G12" s="5"/>
      <c r="H12" s="5"/>
      <c r="I12" s="5"/>
      <c r="L12" s="5"/>
    </row>
    <row r="13" customHeight="1" spans="6:11">
      <c r="F13" s="5"/>
      <c r="G13" s="5"/>
      <c r="H13" s="5"/>
      <c r="I13" s="5"/>
      <c r="J13" s="5"/>
      <c r="K13" s="5"/>
    </row>
    <row r="14" customHeight="1" spans="4:9">
      <c r="D14" s="5"/>
      <c r="G14" s="5"/>
      <c r="H14" s="5"/>
      <c r="I14" s="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GridLines="0" workbookViewId="0">
      <selection activeCell="D30" sqref="D30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69" t="s">
        <v>526</v>
      </c>
      <c r="E1" s="72"/>
    </row>
    <row r="2" ht="33" spans="1:5">
      <c r="A2" s="101" t="s">
        <v>527</v>
      </c>
      <c r="B2" s="102"/>
      <c r="C2" s="102"/>
      <c r="D2" s="102"/>
      <c r="E2" s="102"/>
    </row>
    <row r="3" ht="20.1" customHeight="1" spans="1:5">
      <c r="A3" s="102"/>
      <c r="B3" s="102"/>
      <c r="C3" s="102"/>
      <c r="D3" s="102"/>
      <c r="E3" s="102"/>
    </row>
    <row r="4" ht="30.75" customHeight="1" spans="1:5">
      <c r="A4" s="103"/>
      <c r="B4" s="104"/>
      <c r="C4" s="104"/>
      <c r="D4" s="104"/>
      <c r="E4" s="105" t="s">
        <v>313</v>
      </c>
    </row>
    <row r="5" ht="20.1" customHeight="1" spans="1:5">
      <c r="A5" s="46" t="s">
        <v>344</v>
      </c>
      <c r="B5" s="46" t="s">
        <v>345</v>
      </c>
      <c r="C5" s="46" t="s">
        <v>528</v>
      </c>
      <c r="D5" s="46"/>
      <c r="E5" s="46"/>
    </row>
    <row r="6" ht="20.1" customHeight="1" spans="1:5">
      <c r="A6" s="46"/>
      <c r="B6" s="46"/>
      <c r="C6" s="46" t="s">
        <v>318</v>
      </c>
      <c r="D6" s="46" t="s">
        <v>347</v>
      </c>
      <c r="E6" s="46" t="s">
        <v>348</v>
      </c>
    </row>
    <row r="7" ht="20.1" customHeight="1" spans="1:5">
      <c r="A7" s="106"/>
      <c r="B7" s="46" t="s">
        <v>318</v>
      </c>
      <c r="C7" s="46">
        <f>D7+E7</f>
        <v>11.33</v>
      </c>
      <c r="D7" s="46"/>
      <c r="E7" s="46">
        <f>E8</f>
        <v>11.33</v>
      </c>
    </row>
    <row r="8" ht="20.1" customHeight="1" spans="1:5">
      <c r="A8" s="107">
        <v>212</v>
      </c>
      <c r="B8" s="108" t="s">
        <v>529</v>
      </c>
      <c r="C8" s="46">
        <f>D8+E8</f>
        <v>11.33</v>
      </c>
      <c r="D8" s="46"/>
      <c r="E8" s="46">
        <f>E9</f>
        <v>11.33</v>
      </c>
    </row>
    <row r="9" ht="20.1" customHeight="1" spans="1:5">
      <c r="A9" s="107" t="s">
        <v>530</v>
      </c>
      <c r="B9" s="108" t="s">
        <v>531</v>
      </c>
      <c r="C9" s="46">
        <f>D9+E9</f>
        <v>11.33</v>
      </c>
      <c r="D9" s="46"/>
      <c r="E9" s="46">
        <v>11.33</v>
      </c>
    </row>
    <row r="10" ht="20.25" customHeight="1" spans="1:5">
      <c r="A10" s="109"/>
      <c r="B10" s="109"/>
      <c r="C10" s="109"/>
      <c r="D10" s="109"/>
      <c r="E10" s="109"/>
    </row>
    <row r="11" ht="20.25" customHeight="1" spans="1:5">
      <c r="A11" s="110"/>
      <c r="B11" s="110"/>
      <c r="C11" s="110"/>
      <c r="D11" s="110"/>
      <c r="E11" s="110"/>
    </row>
    <row r="12" customHeight="1" spans="1:5">
      <c r="A12" s="5"/>
      <c r="B12" s="5"/>
      <c r="C12" s="5"/>
      <c r="E12" s="5"/>
    </row>
    <row r="13" customHeight="1" spans="1:5">
      <c r="A13" s="5"/>
      <c r="B13" s="5"/>
      <c r="C13" s="5"/>
      <c r="D13" s="5"/>
      <c r="E13" s="5"/>
    </row>
    <row r="14" customHeight="1" spans="1:5">
      <c r="A14" s="5"/>
      <c r="B14" s="5"/>
      <c r="C14" s="5"/>
      <c r="E14" s="5"/>
    </row>
    <row r="15" customHeight="1" spans="1:5">
      <c r="A15" s="5"/>
      <c r="B15" s="5"/>
      <c r="D15" s="5"/>
      <c r="E15" s="5"/>
    </row>
    <row r="16" customHeight="1" spans="1:5">
      <c r="A16" s="5"/>
      <c r="E16" s="5"/>
    </row>
  </sheetData>
  <mergeCells count="4">
    <mergeCell ref="C5:E5"/>
    <mergeCell ref="A5:A6"/>
    <mergeCell ref="B5:B6"/>
    <mergeCell ref="A10:E11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F27" sqref="F27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69" t="s">
        <v>532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</row>
    <row r="2" ht="33.75" customHeight="1" spans="1:251">
      <c r="A2" s="73" t="s">
        <v>533</v>
      </c>
      <c r="B2" s="74"/>
      <c r="C2" s="75"/>
      <c r="D2" s="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</row>
    <row r="3" customHeight="1" spans="1:25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</row>
    <row r="4" ht="30.75" customHeight="1" spans="1:251">
      <c r="A4" s="12"/>
      <c r="B4" s="76"/>
      <c r="C4" s="77"/>
      <c r="D4" s="15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</row>
    <row r="5" ht="23.25" customHeight="1" spans="1:251">
      <c r="A5" s="46" t="s">
        <v>314</v>
      </c>
      <c r="B5" s="46"/>
      <c r="C5" s="46" t="s">
        <v>315</v>
      </c>
      <c r="D5" s="4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</row>
    <row r="6" ht="24" customHeight="1" spans="1:251">
      <c r="A6" s="78" t="s">
        <v>316</v>
      </c>
      <c r="B6" s="79" t="s">
        <v>317</v>
      </c>
      <c r="C6" s="78" t="s">
        <v>316</v>
      </c>
      <c r="D6" s="78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</row>
    <row r="7" customHeight="1" spans="1:251">
      <c r="A7" s="80" t="s">
        <v>534</v>
      </c>
      <c r="B7" s="81">
        <v>31240.73</v>
      </c>
      <c r="C7" s="82" t="s">
        <v>535</v>
      </c>
      <c r="D7" s="83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</row>
    <row r="8" customHeight="1" spans="1:251">
      <c r="A8" s="84" t="s">
        <v>536</v>
      </c>
      <c r="B8" s="62">
        <v>11.33</v>
      </c>
      <c r="C8" s="85" t="s">
        <v>537</v>
      </c>
      <c r="D8" s="86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</row>
    <row r="9" customHeight="1" spans="1:251">
      <c r="A9" s="87" t="s">
        <v>538</v>
      </c>
      <c r="B9" s="81"/>
      <c r="C9" s="85" t="s">
        <v>539</v>
      </c>
      <c r="D9" s="86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</row>
    <row r="10" customHeight="1" spans="1:251">
      <c r="A10" s="88" t="s">
        <v>540</v>
      </c>
      <c r="B10" s="89"/>
      <c r="C10" s="85" t="s">
        <v>541</v>
      </c>
      <c r="D10" s="86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</row>
    <row r="11" customHeight="1" spans="1:251">
      <c r="A11" s="88" t="s">
        <v>542</v>
      </c>
      <c r="B11" s="89"/>
      <c r="C11" s="85" t="s">
        <v>543</v>
      </c>
      <c r="D11" s="86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</row>
    <row r="12" customHeight="1" spans="1:251">
      <c r="A12" s="88" t="s">
        <v>544</v>
      </c>
      <c r="B12" s="62"/>
      <c r="C12" s="90" t="s">
        <v>349</v>
      </c>
      <c r="D12" s="86">
        <v>2160.82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</row>
    <row r="13" customHeight="1" spans="1:251">
      <c r="A13" s="88"/>
      <c r="B13" s="62"/>
      <c r="C13" s="90" t="s">
        <v>363</v>
      </c>
      <c r="D13" s="86">
        <v>576.25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</row>
    <row r="14" customHeight="1" spans="1:251">
      <c r="A14" s="88"/>
      <c r="B14" s="62"/>
      <c r="C14" s="90" t="s">
        <v>529</v>
      </c>
      <c r="D14" s="86">
        <v>85.77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</row>
    <row r="15" customHeight="1" spans="1:251">
      <c r="A15" s="88"/>
      <c r="B15" s="62"/>
      <c r="C15" s="90" t="s">
        <v>375</v>
      </c>
      <c r="D15" s="86">
        <v>28006.22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</row>
    <row r="16" customHeight="1" spans="1:251">
      <c r="A16" s="88"/>
      <c r="B16" s="62"/>
      <c r="C16" s="90" t="s">
        <v>545</v>
      </c>
      <c r="D16" s="86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</row>
    <row r="17" customHeight="1" spans="1:251">
      <c r="A17" s="88"/>
      <c r="B17" s="62"/>
      <c r="C17" s="90" t="s">
        <v>422</v>
      </c>
      <c r="D17" s="86">
        <v>423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</row>
    <row r="18" customHeight="1" spans="1:251">
      <c r="A18" s="88"/>
      <c r="B18" s="62"/>
      <c r="C18" s="90" t="s">
        <v>546</v>
      </c>
      <c r="D18" s="9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</row>
    <row r="19" customHeight="1" spans="1:251">
      <c r="A19" s="36"/>
      <c r="B19" s="92"/>
      <c r="C19" s="93"/>
      <c r="D19" s="94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</row>
    <row r="20" customHeight="1" spans="1:251">
      <c r="A20" s="95" t="s">
        <v>547</v>
      </c>
      <c r="B20" s="96">
        <f>SUM(B7:B12)</f>
        <v>31252.06</v>
      </c>
      <c r="C20" s="97" t="s">
        <v>548</v>
      </c>
      <c r="D20" s="94">
        <f>SUM(D7:D18)</f>
        <v>31252.06</v>
      </c>
      <c r="F20" s="5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</row>
    <row r="21" customHeight="1" spans="1:251">
      <c r="A21" s="88" t="s">
        <v>549</v>
      </c>
      <c r="B21" s="96"/>
      <c r="C21" s="85" t="s">
        <v>550</v>
      </c>
      <c r="D21" s="94"/>
      <c r="E21" s="5"/>
      <c r="F21" s="5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</row>
    <row r="22" customHeight="1" spans="1:251">
      <c r="A22" s="88" t="s">
        <v>551</v>
      </c>
      <c r="B22" s="62"/>
      <c r="C22" s="90"/>
      <c r="D22" s="94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</row>
    <row r="23" customHeight="1" spans="1:5">
      <c r="A23" s="98" t="s">
        <v>552</v>
      </c>
      <c r="B23" s="99">
        <f>B20+B21+B22</f>
        <v>31252.06</v>
      </c>
      <c r="C23" s="93" t="s">
        <v>553</v>
      </c>
      <c r="D23" s="94">
        <f>D20+D21</f>
        <v>31252.06</v>
      </c>
      <c r="E23" s="5"/>
    </row>
    <row r="30" customHeight="1" spans="3:3">
      <c r="C30" s="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"/>
  <sheetViews>
    <sheetView showGridLines="0" topLeftCell="A37" workbookViewId="0">
      <selection activeCell="C7" sqref="C7:E66"/>
    </sheetView>
  </sheetViews>
  <sheetFormatPr defaultColWidth="6.875" defaultRowHeight="12.75" customHeight="1"/>
  <cols>
    <col min="1" max="1" width="14.625" style="1" customWidth="1"/>
    <col min="2" max="2" width="58.25" style="2" customWidth="1"/>
    <col min="3" max="3" width="12.625" style="2" customWidth="1"/>
    <col min="4" max="4" width="12.625" style="3" customWidth="1"/>
    <col min="5" max="12" width="12.62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20.1" customHeight="1" spans="1:12">
      <c r="A1" s="4" t="s">
        <v>554</v>
      </c>
      <c r="L1" s="67"/>
    </row>
    <row r="2" ht="40.5" customHeight="1" spans="1:12">
      <c r="A2" s="37" t="s">
        <v>555</v>
      </c>
      <c r="B2" s="10"/>
      <c r="C2" s="10"/>
      <c r="D2" s="38"/>
      <c r="E2" s="10"/>
      <c r="F2" s="10"/>
      <c r="G2" s="10"/>
      <c r="H2" s="10"/>
      <c r="I2" s="10"/>
      <c r="J2" s="10"/>
      <c r="K2" s="10"/>
      <c r="L2" s="10"/>
    </row>
    <row r="3" ht="20.1" customHeight="1" spans="1:12">
      <c r="A3" s="39"/>
      <c r="B3" s="40"/>
      <c r="C3" s="40"/>
      <c r="D3" s="41"/>
      <c r="E3" s="40"/>
      <c r="F3" s="40"/>
      <c r="G3" s="40"/>
      <c r="H3" s="40"/>
      <c r="I3" s="40"/>
      <c r="J3" s="40"/>
      <c r="K3" s="40"/>
      <c r="L3" s="40"/>
    </row>
    <row r="4" ht="30.75" customHeight="1" spans="1:12">
      <c r="A4" s="42"/>
      <c r="B4" s="43"/>
      <c r="C4" s="43"/>
      <c r="D4" s="44"/>
      <c r="E4" s="43"/>
      <c r="F4" s="43"/>
      <c r="G4" s="43"/>
      <c r="H4" s="43"/>
      <c r="I4" s="43"/>
      <c r="J4" s="43"/>
      <c r="K4" s="43"/>
      <c r="L4" s="68" t="s">
        <v>313</v>
      </c>
    </row>
    <row r="5" ht="24" customHeight="1" spans="1:12">
      <c r="A5" s="45" t="s">
        <v>556</v>
      </c>
      <c r="B5" s="46"/>
      <c r="C5" s="47" t="s">
        <v>318</v>
      </c>
      <c r="D5" s="17" t="s">
        <v>551</v>
      </c>
      <c r="E5" s="17" t="s">
        <v>534</v>
      </c>
      <c r="F5" s="17" t="s">
        <v>536</v>
      </c>
      <c r="G5" s="17" t="s">
        <v>538</v>
      </c>
      <c r="H5" s="46" t="s">
        <v>540</v>
      </c>
      <c r="I5" s="46"/>
      <c r="J5" s="17" t="s">
        <v>542</v>
      </c>
      <c r="K5" s="17" t="s">
        <v>544</v>
      </c>
      <c r="L5" s="22" t="s">
        <v>549</v>
      </c>
    </row>
    <row r="6" ht="27" customHeight="1" spans="1:12">
      <c r="A6" s="48" t="s">
        <v>344</v>
      </c>
      <c r="B6" s="49" t="s">
        <v>345</v>
      </c>
      <c r="C6" s="18"/>
      <c r="D6" s="18"/>
      <c r="E6" s="18"/>
      <c r="F6" s="18"/>
      <c r="G6" s="18"/>
      <c r="H6" s="50" t="s">
        <v>557</v>
      </c>
      <c r="I6" s="50" t="s">
        <v>558</v>
      </c>
      <c r="J6" s="18"/>
      <c r="K6" s="18"/>
      <c r="L6" s="18"/>
    </row>
    <row r="7" ht="27" customHeight="1" spans="1:12">
      <c r="A7" s="51"/>
      <c r="B7" s="52" t="s">
        <v>318</v>
      </c>
      <c r="C7" s="17">
        <f>D7+E7</f>
        <v>31252.06</v>
      </c>
      <c r="D7" s="17">
        <f>D8+D17+D23+D27+D64</f>
        <v>18922.83</v>
      </c>
      <c r="E7" s="17">
        <f>E8+E17+E23+E27+E64</f>
        <v>12329.23</v>
      </c>
      <c r="F7" s="18"/>
      <c r="G7" s="53"/>
      <c r="H7" s="54"/>
      <c r="I7" s="54"/>
      <c r="J7" s="18"/>
      <c r="K7" s="53"/>
      <c r="L7" s="18"/>
    </row>
    <row r="8" ht="27" customHeight="1" spans="1:12">
      <c r="A8" s="55" t="s">
        <v>559</v>
      </c>
      <c r="B8" s="56" t="s">
        <v>349</v>
      </c>
      <c r="C8" s="17">
        <f t="shared" ref="C8:C39" si="0">D8+E8</f>
        <v>2160.82</v>
      </c>
      <c r="D8" s="17">
        <f>D9+D15</f>
        <v>498.73</v>
      </c>
      <c r="E8" s="17">
        <f>E9+E15</f>
        <v>1662.09</v>
      </c>
      <c r="F8" s="18"/>
      <c r="G8" s="53"/>
      <c r="H8" s="54"/>
      <c r="I8" s="54"/>
      <c r="J8" s="18"/>
      <c r="K8" s="53"/>
      <c r="L8" s="18"/>
    </row>
    <row r="9" ht="27" customHeight="1" spans="1:12">
      <c r="A9" s="35" t="s">
        <v>350</v>
      </c>
      <c r="B9" s="57" t="s">
        <v>351</v>
      </c>
      <c r="C9" s="17">
        <f t="shared" si="0"/>
        <v>2138.48</v>
      </c>
      <c r="D9" s="17">
        <f>D10+D11+D12+D13+D14</f>
        <v>476.39</v>
      </c>
      <c r="E9" s="17">
        <f>E10+E11+E12+E13+E14</f>
        <v>1662.09</v>
      </c>
      <c r="F9" s="58"/>
      <c r="G9" s="59"/>
      <c r="H9" s="54"/>
      <c r="I9" s="54"/>
      <c r="J9" s="18"/>
      <c r="K9" s="53"/>
      <c r="L9" s="18"/>
    </row>
    <row r="10" ht="27" customHeight="1" spans="1:12">
      <c r="A10" s="35" t="s">
        <v>352</v>
      </c>
      <c r="B10" s="57" t="s">
        <v>353</v>
      </c>
      <c r="C10" s="17">
        <f t="shared" si="0"/>
        <v>12.42</v>
      </c>
      <c r="D10" s="17">
        <v>12.42</v>
      </c>
      <c r="E10" s="17">
        <v>0</v>
      </c>
      <c r="F10" s="58"/>
      <c r="G10" s="59"/>
      <c r="H10" s="54"/>
      <c r="I10" s="54"/>
      <c r="J10" s="18"/>
      <c r="K10" s="53"/>
      <c r="L10" s="18"/>
    </row>
    <row r="11" ht="27" customHeight="1" spans="1:12">
      <c r="A11" s="35" t="s">
        <v>354</v>
      </c>
      <c r="B11" s="57" t="s">
        <v>355</v>
      </c>
      <c r="C11" s="17">
        <f t="shared" si="0"/>
        <v>27.7</v>
      </c>
      <c r="D11" s="17">
        <v>27.7</v>
      </c>
      <c r="E11" s="17">
        <v>0</v>
      </c>
      <c r="F11" s="58"/>
      <c r="G11" s="59"/>
      <c r="H11" s="54"/>
      <c r="I11" s="54"/>
      <c r="J11" s="18"/>
      <c r="K11" s="53"/>
      <c r="L11" s="18"/>
    </row>
    <row r="12" ht="44.1" customHeight="1" spans="1:12">
      <c r="A12" s="35" t="s">
        <v>356</v>
      </c>
      <c r="B12" s="57" t="s">
        <v>560</v>
      </c>
      <c r="C12" s="17">
        <f t="shared" si="0"/>
        <v>729.34</v>
      </c>
      <c r="D12" s="17">
        <v>59.19</v>
      </c>
      <c r="E12" s="17">
        <v>670.15</v>
      </c>
      <c r="F12" s="58"/>
      <c r="G12" s="59"/>
      <c r="H12" s="54"/>
      <c r="I12" s="54"/>
      <c r="J12" s="18"/>
      <c r="K12" s="53"/>
      <c r="L12" s="18"/>
    </row>
    <row r="13" ht="36" customHeight="1" spans="1:12">
      <c r="A13" s="35" t="s">
        <v>358</v>
      </c>
      <c r="B13" s="57" t="s">
        <v>561</v>
      </c>
      <c r="C13" s="17">
        <f t="shared" si="0"/>
        <v>362.41</v>
      </c>
      <c r="D13" s="17">
        <v>94.35</v>
      </c>
      <c r="E13" s="17">
        <v>268.06</v>
      </c>
      <c r="F13" s="58"/>
      <c r="G13" s="59"/>
      <c r="H13" s="54"/>
      <c r="I13" s="54"/>
      <c r="J13" s="18"/>
      <c r="K13" s="53"/>
      <c r="L13" s="18"/>
    </row>
    <row r="14" ht="30" customHeight="1" spans="1:12">
      <c r="A14" s="35" t="s">
        <v>360</v>
      </c>
      <c r="B14" s="60" t="s">
        <v>361</v>
      </c>
      <c r="C14" s="17">
        <f t="shared" si="0"/>
        <v>1006.61</v>
      </c>
      <c r="D14" s="17">
        <v>282.73</v>
      </c>
      <c r="E14" s="61">
        <v>723.88</v>
      </c>
      <c r="F14" s="62"/>
      <c r="G14" s="63"/>
      <c r="H14" s="64"/>
      <c r="I14" s="64"/>
      <c r="J14" s="62"/>
      <c r="K14" s="63"/>
      <c r="L14" s="62"/>
    </row>
    <row r="15" ht="14.25" spans="1:12">
      <c r="A15" s="35" t="s">
        <v>562</v>
      </c>
      <c r="B15" s="31" t="s">
        <v>563</v>
      </c>
      <c r="C15" s="17">
        <f t="shared" si="0"/>
        <v>22.34</v>
      </c>
      <c r="D15" s="65">
        <f>D16</f>
        <v>22.34</v>
      </c>
      <c r="E15" s="65">
        <f>E16</f>
        <v>0</v>
      </c>
      <c r="F15" s="31"/>
      <c r="G15" s="31"/>
      <c r="H15" s="31"/>
      <c r="I15" s="31"/>
      <c r="J15" s="31"/>
      <c r="K15" s="31"/>
      <c r="L15" s="31"/>
    </row>
    <row r="16" ht="14.25" spans="1:12">
      <c r="A16" s="35" t="s">
        <v>564</v>
      </c>
      <c r="B16" s="31" t="s">
        <v>565</v>
      </c>
      <c r="C16" s="17">
        <f t="shared" si="0"/>
        <v>22.34</v>
      </c>
      <c r="D16" s="65">
        <v>22.34</v>
      </c>
      <c r="E16" s="65">
        <v>0</v>
      </c>
      <c r="F16" s="31"/>
      <c r="G16" s="31"/>
      <c r="H16" s="31"/>
      <c r="I16" s="31"/>
      <c r="J16" s="31"/>
      <c r="K16" s="31"/>
      <c r="L16" s="31"/>
    </row>
    <row r="17" ht="14.25" spans="1:12">
      <c r="A17" s="55" t="s">
        <v>362</v>
      </c>
      <c r="B17" s="56" t="s">
        <v>566</v>
      </c>
      <c r="C17" s="17">
        <f t="shared" si="0"/>
        <v>576.26</v>
      </c>
      <c r="D17" s="17">
        <f>D18</f>
        <v>190.89</v>
      </c>
      <c r="E17" s="17">
        <f>E18</f>
        <v>385.37</v>
      </c>
      <c r="F17" s="31"/>
      <c r="G17" s="31"/>
      <c r="H17" s="31"/>
      <c r="I17" s="31"/>
      <c r="J17" s="31"/>
      <c r="K17" s="31"/>
      <c r="L17" s="31"/>
    </row>
    <row r="18" ht="14.25" spans="1:12">
      <c r="A18" s="30" t="s">
        <v>364</v>
      </c>
      <c r="B18" s="31" t="s">
        <v>365</v>
      </c>
      <c r="C18" s="17">
        <f t="shared" si="0"/>
        <v>576.26</v>
      </c>
      <c r="D18" s="65">
        <f>D19+D20+D21+D22</f>
        <v>190.89</v>
      </c>
      <c r="E18" s="65">
        <f>E19+E20+E21+E22</f>
        <v>385.37</v>
      </c>
      <c r="F18" s="31"/>
      <c r="G18" s="31"/>
      <c r="H18" s="31"/>
      <c r="I18" s="31"/>
      <c r="J18" s="31"/>
      <c r="K18" s="31"/>
      <c r="L18" s="31"/>
    </row>
    <row r="19" ht="14.25" spans="1:12">
      <c r="A19" s="35" t="s">
        <v>366</v>
      </c>
      <c r="B19" s="31" t="s">
        <v>367</v>
      </c>
      <c r="C19" s="17">
        <f t="shared" si="0"/>
        <v>39.11</v>
      </c>
      <c r="D19" s="65">
        <v>0</v>
      </c>
      <c r="E19" s="66">
        <v>39.11</v>
      </c>
      <c r="F19" s="31"/>
      <c r="G19" s="31"/>
      <c r="H19" s="31"/>
      <c r="I19" s="31"/>
      <c r="J19" s="31"/>
      <c r="K19" s="31"/>
      <c r="L19" s="31"/>
    </row>
    <row r="20" ht="14.25" spans="1:12">
      <c r="A20" s="35" t="s">
        <v>368</v>
      </c>
      <c r="B20" s="31" t="s">
        <v>369</v>
      </c>
      <c r="C20" s="17">
        <f t="shared" si="0"/>
        <v>460.19</v>
      </c>
      <c r="D20" s="66">
        <v>180.97</v>
      </c>
      <c r="E20" s="66">
        <v>279.22</v>
      </c>
      <c r="F20" s="36"/>
      <c r="G20" s="36"/>
      <c r="H20" s="36"/>
      <c r="I20" s="31"/>
      <c r="J20" s="31"/>
      <c r="K20" s="31"/>
      <c r="L20" s="31"/>
    </row>
    <row r="21" ht="14.25" spans="1:12">
      <c r="A21" s="35" t="s">
        <v>370</v>
      </c>
      <c r="B21" s="31" t="s">
        <v>371</v>
      </c>
      <c r="C21" s="17">
        <f t="shared" si="0"/>
        <v>15.84</v>
      </c>
      <c r="D21" s="66">
        <v>7.36</v>
      </c>
      <c r="E21" s="66">
        <v>8.48</v>
      </c>
      <c r="F21" s="36"/>
      <c r="G21" s="36"/>
      <c r="H21" s="36"/>
      <c r="I21" s="36"/>
      <c r="J21" s="31"/>
      <c r="K21" s="31"/>
      <c r="L21" s="36"/>
    </row>
    <row r="22" ht="14.25" spans="1:12">
      <c r="A22" s="35" t="s">
        <v>372</v>
      </c>
      <c r="B22" s="36" t="s">
        <v>373</v>
      </c>
      <c r="C22" s="17">
        <f t="shared" si="0"/>
        <v>61.12</v>
      </c>
      <c r="D22" s="66">
        <v>2.56</v>
      </c>
      <c r="E22" s="66">
        <v>58.56</v>
      </c>
      <c r="F22" s="36"/>
      <c r="G22" s="36"/>
      <c r="H22" s="36"/>
      <c r="I22" s="36"/>
      <c r="J22" s="36"/>
      <c r="K22" s="36"/>
      <c r="L22" s="36"/>
    </row>
    <row r="23" ht="14.25" spans="1:12">
      <c r="A23" s="55" t="s">
        <v>567</v>
      </c>
      <c r="B23" s="56" t="s">
        <v>529</v>
      </c>
      <c r="C23" s="17">
        <f t="shared" si="0"/>
        <v>85.77</v>
      </c>
      <c r="D23" s="17">
        <f>D24+D25</f>
        <v>85.77</v>
      </c>
      <c r="E23" s="17">
        <f>E24+E25</f>
        <v>0</v>
      </c>
      <c r="F23" s="36"/>
      <c r="G23" s="36"/>
      <c r="H23" s="36"/>
      <c r="I23" s="36"/>
      <c r="J23" s="36"/>
      <c r="K23" s="36"/>
      <c r="L23" s="36"/>
    </row>
    <row r="24" ht="14.25" spans="1:12">
      <c r="A24" s="35" t="s">
        <v>568</v>
      </c>
      <c r="B24" s="36" t="s">
        <v>531</v>
      </c>
      <c r="C24" s="17">
        <f t="shared" si="0"/>
        <v>11.33</v>
      </c>
      <c r="D24" s="66">
        <v>11.33</v>
      </c>
      <c r="E24" s="66">
        <v>0</v>
      </c>
      <c r="F24" s="36"/>
      <c r="G24" s="36"/>
      <c r="H24" s="36"/>
      <c r="I24" s="36"/>
      <c r="J24" s="36"/>
      <c r="K24" s="36"/>
      <c r="L24" s="36"/>
    </row>
    <row r="25" ht="14.25" spans="1:12">
      <c r="A25" s="35" t="s">
        <v>569</v>
      </c>
      <c r="B25" s="36" t="s">
        <v>570</v>
      </c>
      <c r="C25" s="17">
        <f t="shared" si="0"/>
        <v>74.44</v>
      </c>
      <c r="D25" s="66">
        <f>D26</f>
        <v>74.44</v>
      </c>
      <c r="E25" s="66">
        <f>E26</f>
        <v>0</v>
      </c>
      <c r="F25" s="36"/>
      <c r="G25" s="36"/>
      <c r="H25" s="36"/>
      <c r="I25" s="36"/>
      <c r="J25" s="36"/>
      <c r="K25" s="36"/>
      <c r="L25" s="36"/>
    </row>
    <row r="26" ht="14.25" spans="1:12">
      <c r="A26" s="35" t="s">
        <v>571</v>
      </c>
      <c r="B26" s="36" t="s">
        <v>572</v>
      </c>
      <c r="C26" s="17">
        <f t="shared" si="0"/>
        <v>74.44</v>
      </c>
      <c r="D26" s="66">
        <v>74.44</v>
      </c>
      <c r="E26" s="66">
        <v>0</v>
      </c>
      <c r="F26" s="36"/>
      <c r="G26" s="36"/>
      <c r="H26" s="36"/>
      <c r="I26" s="36"/>
      <c r="J26" s="36"/>
      <c r="K26" s="36"/>
      <c r="L26" s="36"/>
    </row>
    <row r="27" ht="14.25" spans="1:12">
      <c r="A27" s="55" t="s">
        <v>374</v>
      </c>
      <c r="B27" s="56" t="s">
        <v>375</v>
      </c>
      <c r="C27" s="17">
        <f t="shared" si="0"/>
        <v>28006.21</v>
      </c>
      <c r="D27" s="17">
        <f>D28+D47+D52+D57+D60+D62</f>
        <v>18126.53</v>
      </c>
      <c r="E27" s="17">
        <f>E28+E47+E52+E57+E60+E62</f>
        <v>9879.68</v>
      </c>
      <c r="F27" s="36"/>
      <c r="G27" s="36"/>
      <c r="H27" s="36"/>
      <c r="I27" s="36"/>
      <c r="J27" s="36"/>
      <c r="K27" s="36"/>
      <c r="L27" s="36"/>
    </row>
    <row r="28" ht="14.25" spans="1:12">
      <c r="A28" s="35" t="s">
        <v>376</v>
      </c>
      <c r="B28" s="36" t="s">
        <v>377</v>
      </c>
      <c r="C28" s="17">
        <f t="shared" si="0"/>
        <v>21809.38</v>
      </c>
      <c r="D28" s="66">
        <f>D29+D30+D31+D32+D33+D34+D35+D36+D37+D38+D39+D40+D41+D42+D43+D44+D45+D46</f>
        <v>12708.69</v>
      </c>
      <c r="E28" s="66">
        <f>E29+E30+E31+E32+E33+E34+E35+E36+E37+E38+E39+E40+E41+E42+E43+E44+E45+E46</f>
        <v>9100.69</v>
      </c>
      <c r="F28" s="36"/>
      <c r="G28" s="36"/>
      <c r="H28" s="36"/>
      <c r="I28" s="36"/>
      <c r="J28" s="36"/>
      <c r="K28" s="36"/>
      <c r="L28" s="36"/>
    </row>
    <row r="29" ht="14.25" spans="1:12">
      <c r="A29" s="35" t="s">
        <v>573</v>
      </c>
      <c r="B29" s="36" t="s">
        <v>379</v>
      </c>
      <c r="C29" s="17">
        <f t="shared" si="0"/>
        <v>857.88</v>
      </c>
      <c r="D29" s="66">
        <v>8.97</v>
      </c>
      <c r="E29" s="66">
        <v>848.91</v>
      </c>
      <c r="F29" s="36"/>
      <c r="G29" s="36"/>
      <c r="H29" s="36"/>
      <c r="I29" s="36"/>
      <c r="J29" s="36"/>
      <c r="K29" s="36"/>
      <c r="L29" s="36"/>
    </row>
    <row r="30" ht="14.25" spans="1:12">
      <c r="A30" s="35" t="s">
        <v>574</v>
      </c>
      <c r="B30" s="36" t="s">
        <v>381</v>
      </c>
      <c r="C30" s="17">
        <f t="shared" si="0"/>
        <v>175.83</v>
      </c>
      <c r="D30" s="66">
        <v>78.64</v>
      </c>
      <c r="E30" s="66">
        <v>97.19</v>
      </c>
      <c r="F30" s="36"/>
      <c r="G30" s="36"/>
      <c r="H30" s="36"/>
      <c r="I30" s="36"/>
      <c r="J30" s="36"/>
      <c r="K30" s="36"/>
      <c r="L30" s="36"/>
    </row>
    <row r="31" ht="14.25" spans="1:12">
      <c r="A31" s="35" t="s">
        <v>575</v>
      </c>
      <c r="B31" s="36" t="s">
        <v>383</v>
      </c>
      <c r="C31" s="17">
        <f t="shared" si="0"/>
        <v>5907.17</v>
      </c>
      <c r="D31" s="66">
        <v>505.66</v>
      </c>
      <c r="E31" s="66">
        <v>5401.51</v>
      </c>
      <c r="F31" s="36"/>
      <c r="G31" s="36"/>
      <c r="H31" s="36"/>
      <c r="I31" s="36"/>
      <c r="J31" s="36"/>
      <c r="K31" s="36"/>
      <c r="L31" s="36"/>
    </row>
    <row r="32" ht="14.25" spans="1:12">
      <c r="A32" s="35" t="s">
        <v>576</v>
      </c>
      <c r="B32" s="36" t="s">
        <v>385</v>
      </c>
      <c r="C32" s="17">
        <f t="shared" si="0"/>
        <v>604.49</v>
      </c>
      <c r="D32" s="66">
        <v>586.94</v>
      </c>
      <c r="E32" s="66">
        <v>17.55</v>
      </c>
      <c r="F32" s="36"/>
      <c r="G32" s="36"/>
      <c r="H32" s="36"/>
      <c r="I32" s="36"/>
      <c r="J32" s="36"/>
      <c r="K32" s="36"/>
      <c r="L32" s="36"/>
    </row>
    <row r="33" ht="14.25" spans="1:12">
      <c r="A33" s="35" t="s">
        <v>577</v>
      </c>
      <c r="B33" s="36" t="s">
        <v>387</v>
      </c>
      <c r="C33" s="17">
        <f t="shared" si="0"/>
        <v>2417.4</v>
      </c>
      <c r="D33" s="66">
        <v>781.98</v>
      </c>
      <c r="E33" s="66">
        <v>1635.42</v>
      </c>
      <c r="F33" s="36"/>
      <c r="G33" s="36"/>
      <c r="H33" s="36"/>
      <c r="I33" s="36"/>
      <c r="J33" s="36"/>
      <c r="K33" s="36"/>
      <c r="L33" s="36"/>
    </row>
    <row r="34" ht="14.25" spans="1:12">
      <c r="A34" s="35" t="s">
        <v>578</v>
      </c>
      <c r="B34" s="36" t="s">
        <v>389</v>
      </c>
      <c r="C34" s="17">
        <f t="shared" si="0"/>
        <v>103.63</v>
      </c>
      <c r="D34" s="66">
        <v>13.95</v>
      </c>
      <c r="E34" s="66">
        <v>89.68</v>
      </c>
      <c r="F34" s="36"/>
      <c r="G34" s="36"/>
      <c r="H34" s="36"/>
      <c r="I34" s="36"/>
      <c r="J34" s="36"/>
      <c r="K34" s="36"/>
      <c r="L34" s="36"/>
    </row>
    <row r="35" ht="14.25" spans="1:12">
      <c r="A35" s="35" t="s">
        <v>579</v>
      </c>
      <c r="B35" s="36" t="s">
        <v>391</v>
      </c>
      <c r="C35" s="17">
        <f t="shared" si="0"/>
        <v>179.4</v>
      </c>
      <c r="D35" s="66">
        <v>45.68</v>
      </c>
      <c r="E35" s="66">
        <v>133.72</v>
      </c>
      <c r="F35" s="36"/>
      <c r="G35" s="36"/>
      <c r="H35" s="36"/>
      <c r="I35" s="36"/>
      <c r="J35" s="36"/>
      <c r="K35" s="36"/>
      <c r="L35" s="36"/>
    </row>
    <row r="36" ht="14.25" spans="1:12">
      <c r="A36" s="35" t="s">
        <v>580</v>
      </c>
      <c r="B36" s="36" t="s">
        <v>393</v>
      </c>
      <c r="C36" s="17">
        <f t="shared" si="0"/>
        <v>20</v>
      </c>
      <c r="D36" s="66">
        <v>0</v>
      </c>
      <c r="E36" s="66">
        <v>20</v>
      </c>
      <c r="F36" s="36"/>
      <c r="G36" s="36"/>
      <c r="H36" s="36"/>
      <c r="I36" s="36"/>
      <c r="J36" s="36"/>
      <c r="K36" s="36"/>
      <c r="L36" s="36"/>
    </row>
    <row r="37" ht="14.25" spans="1:12">
      <c r="A37" s="35" t="s">
        <v>581</v>
      </c>
      <c r="B37" s="36" t="s">
        <v>395</v>
      </c>
      <c r="C37" s="17">
        <f t="shared" si="0"/>
        <v>809.03</v>
      </c>
      <c r="D37" s="66">
        <v>72.32</v>
      </c>
      <c r="E37" s="66">
        <v>736.71</v>
      </c>
      <c r="F37" s="36"/>
      <c r="G37" s="36"/>
      <c r="H37" s="36"/>
      <c r="I37" s="36"/>
      <c r="J37" s="36"/>
      <c r="K37" s="36"/>
      <c r="L37" s="36"/>
    </row>
    <row r="38" ht="14.25" spans="1:12">
      <c r="A38" s="35" t="s">
        <v>582</v>
      </c>
      <c r="B38" s="36" t="s">
        <v>397</v>
      </c>
      <c r="C38" s="17">
        <f t="shared" si="0"/>
        <v>0</v>
      </c>
      <c r="D38" s="66">
        <v>0</v>
      </c>
      <c r="E38" s="66">
        <v>0</v>
      </c>
      <c r="F38" s="36"/>
      <c r="G38" s="36"/>
      <c r="H38" s="36"/>
      <c r="I38" s="36"/>
      <c r="J38" s="36"/>
      <c r="K38" s="36"/>
      <c r="L38" s="36"/>
    </row>
    <row r="39" ht="14.25" spans="1:12">
      <c r="A39" s="35" t="s">
        <v>583</v>
      </c>
      <c r="B39" s="36" t="s">
        <v>584</v>
      </c>
      <c r="C39" s="17">
        <f t="shared" si="0"/>
        <v>51.02</v>
      </c>
      <c r="D39" s="66">
        <v>51.02</v>
      </c>
      <c r="E39" s="66">
        <v>0</v>
      </c>
      <c r="F39" s="36"/>
      <c r="G39" s="36"/>
      <c r="H39" s="36"/>
      <c r="I39" s="36"/>
      <c r="J39" s="36"/>
      <c r="K39" s="36"/>
      <c r="L39" s="36"/>
    </row>
    <row r="40" ht="14.25" spans="1:12">
      <c r="A40" s="35" t="s">
        <v>585</v>
      </c>
      <c r="B40" s="36" t="s">
        <v>586</v>
      </c>
      <c r="C40" s="17">
        <f t="shared" ref="C40:C66" si="1">D40+E40</f>
        <v>4471.72</v>
      </c>
      <c r="D40" s="66">
        <v>4471.72</v>
      </c>
      <c r="E40" s="66">
        <v>0</v>
      </c>
      <c r="F40" s="36"/>
      <c r="G40" s="36"/>
      <c r="H40" s="36"/>
      <c r="I40" s="36"/>
      <c r="J40" s="36"/>
      <c r="K40" s="36"/>
      <c r="L40" s="36"/>
    </row>
    <row r="41" ht="14.25" spans="1:12">
      <c r="A41" s="35" t="s">
        <v>587</v>
      </c>
      <c r="B41" s="36" t="s">
        <v>588</v>
      </c>
      <c r="C41" s="17">
        <f t="shared" si="1"/>
        <v>3732.31</v>
      </c>
      <c r="D41" s="66">
        <v>3732.31</v>
      </c>
      <c r="E41" s="66">
        <v>0</v>
      </c>
      <c r="F41" s="36"/>
      <c r="G41" s="36"/>
      <c r="H41" s="36"/>
      <c r="I41" s="36"/>
      <c r="J41" s="36"/>
      <c r="K41" s="36"/>
      <c r="L41" s="36"/>
    </row>
    <row r="42" ht="14.25" spans="1:12">
      <c r="A42" s="35" t="s">
        <v>589</v>
      </c>
      <c r="B42" s="36" t="s">
        <v>399</v>
      </c>
      <c r="C42" s="17">
        <f t="shared" si="1"/>
        <v>15.74</v>
      </c>
      <c r="D42" s="66">
        <v>5.74</v>
      </c>
      <c r="E42" s="66">
        <v>10</v>
      </c>
      <c r="F42" s="36"/>
      <c r="G42" s="36"/>
      <c r="H42" s="36"/>
      <c r="I42" s="36"/>
      <c r="J42" s="36"/>
      <c r="K42" s="36"/>
      <c r="L42" s="36"/>
    </row>
    <row r="43" ht="14.25" spans="1:12">
      <c r="A43" s="35" t="s">
        <v>590</v>
      </c>
      <c r="B43" s="36" t="s">
        <v>591</v>
      </c>
      <c r="C43" s="17">
        <f t="shared" si="1"/>
        <v>60</v>
      </c>
      <c r="D43" s="66">
        <v>60</v>
      </c>
      <c r="E43" s="66">
        <v>0</v>
      </c>
      <c r="F43" s="36"/>
      <c r="G43" s="36"/>
      <c r="H43" s="36"/>
      <c r="I43" s="36"/>
      <c r="J43" s="36"/>
      <c r="K43" s="36"/>
      <c r="L43" s="36"/>
    </row>
    <row r="44" ht="14.25" spans="1:12">
      <c r="A44" s="35" t="s">
        <v>592</v>
      </c>
      <c r="B44" s="36" t="s">
        <v>401</v>
      </c>
      <c r="C44" s="17">
        <f t="shared" si="1"/>
        <v>668.26</v>
      </c>
      <c r="D44" s="66">
        <v>628.26</v>
      </c>
      <c r="E44" s="66">
        <v>40</v>
      </c>
      <c r="F44" s="36"/>
      <c r="G44" s="36"/>
      <c r="H44" s="36"/>
      <c r="I44" s="36"/>
      <c r="J44" s="36"/>
      <c r="K44" s="36"/>
      <c r="L44" s="36"/>
    </row>
    <row r="45" ht="14.25" spans="1:12">
      <c r="A45" s="35" t="s">
        <v>593</v>
      </c>
      <c r="B45" s="36" t="s">
        <v>594</v>
      </c>
      <c r="C45" s="17">
        <f t="shared" si="1"/>
        <v>44.46</v>
      </c>
      <c r="D45" s="66">
        <v>44.46</v>
      </c>
      <c r="E45" s="66">
        <v>0</v>
      </c>
      <c r="F45" s="36"/>
      <c r="G45" s="36"/>
      <c r="H45" s="36"/>
      <c r="I45" s="36"/>
      <c r="J45" s="36"/>
      <c r="K45" s="36"/>
      <c r="L45" s="36"/>
    </row>
    <row r="46" ht="14.25" spans="1:12">
      <c r="A46" s="35" t="s">
        <v>595</v>
      </c>
      <c r="B46" s="36" t="s">
        <v>403</v>
      </c>
      <c r="C46" s="17">
        <f t="shared" si="1"/>
        <v>1691.04</v>
      </c>
      <c r="D46" s="66">
        <v>1621.04</v>
      </c>
      <c r="E46" s="66">
        <v>70</v>
      </c>
      <c r="F46" s="36"/>
      <c r="G46" s="36"/>
      <c r="H46" s="36"/>
      <c r="I46" s="36"/>
      <c r="J46" s="36"/>
      <c r="K46" s="36"/>
      <c r="L46" s="36"/>
    </row>
    <row r="47" ht="14.25" spans="1:12">
      <c r="A47" s="35" t="s">
        <v>404</v>
      </c>
      <c r="B47" s="36" t="s">
        <v>405</v>
      </c>
      <c r="C47" s="17">
        <f t="shared" si="1"/>
        <v>592.77</v>
      </c>
      <c r="D47" s="66">
        <f>D48+D49+D50+D51</f>
        <v>62.77</v>
      </c>
      <c r="E47" s="66">
        <f>E48+E49+E50+E51</f>
        <v>530</v>
      </c>
      <c r="F47" s="36"/>
      <c r="G47" s="36"/>
      <c r="H47" s="36"/>
      <c r="I47" s="36"/>
      <c r="J47" s="36"/>
      <c r="K47" s="36"/>
      <c r="L47" s="36"/>
    </row>
    <row r="48" ht="14.25" spans="1:12">
      <c r="A48" s="35" t="s">
        <v>596</v>
      </c>
      <c r="B48" s="36" t="s">
        <v>381</v>
      </c>
      <c r="C48" s="17">
        <f t="shared" si="1"/>
        <v>30</v>
      </c>
      <c r="D48" s="66">
        <v>0</v>
      </c>
      <c r="E48" s="66">
        <v>30</v>
      </c>
      <c r="F48" s="36"/>
      <c r="G48" s="36"/>
      <c r="H48" s="36"/>
      <c r="I48" s="36"/>
      <c r="J48" s="36"/>
      <c r="K48" s="36"/>
      <c r="L48" s="36"/>
    </row>
    <row r="49" ht="14.25" spans="1:12">
      <c r="A49" s="35" t="s">
        <v>597</v>
      </c>
      <c r="B49" s="36" t="s">
        <v>598</v>
      </c>
      <c r="C49" s="17">
        <f t="shared" si="1"/>
        <v>30</v>
      </c>
      <c r="D49" s="66">
        <v>30</v>
      </c>
      <c r="E49" s="66">
        <v>0</v>
      </c>
      <c r="F49" s="36"/>
      <c r="G49" s="36"/>
      <c r="H49" s="36"/>
      <c r="I49" s="36"/>
      <c r="J49" s="36"/>
      <c r="K49" s="36"/>
      <c r="L49" s="36"/>
    </row>
    <row r="50" ht="14.25" spans="1:12">
      <c r="A50" s="35" t="s">
        <v>599</v>
      </c>
      <c r="B50" s="36" t="s">
        <v>408</v>
      </c>
      <c r="C50" s="17">
        <f t="shared" si="1"/>
        <v>512.77</v>
      </c>
      <c r="D50" s="66">
        <v>12.77</v>
      </c>
      <c r="E50" s="66">
        <v>500</v>
      </c>
      <c r="F50" s="36"/>
      <c r="G50" s="36"/>
      <c r="H50" s="36"/>
      <c r="I50" s="36"/>
      <c r="J50" s="36"/>
      <c r="K50" s="36"/>
      <c r="L50" s="36"/>
    </row>
    <row r="51" ht="14.25" spans="1:12">
      <c r="A51" s="35" t="s">
        <v>600</v>
      </c>
      <c r="B51" s="36" t="s">
        <v>601</v>
      </c>
      <c r="C51" s="17">
        <f t="shared" si="1"/>
        <v>20</v>
      </c>
      <c r="D51" s="66">
        <v>20</v>
      </c>
      <c r="E51" s="66">
        <v>0</v>
      </c>
      <c r="F51" s="36"/>
      <c r="G51" s="36"/>
      <c r="H51" s="36"/>
      <c r="I51" s="36"/>
      <c r="J51" s="36"/>
      <c r="K51" s="36"/>
      <c r="L51" s="36"/>
    </row>
    <row r="52" ht="14.25" spans="1:12">
      <c r="A52" s="35" t="s">
        <v>409</v>
      </c>
      <c r="B52" s="36" t="s">
        <v>410</v>
      </c>
      <c r="C52" s="17">
        <f t="shared" si="1"/>
        <v>4352.84</v>
      </c>
      <c r="D52" s="66">
        <f>D53+D54+D55+D56</f>
        <v>4163.85</v>
      </c>
      <c r="E52" s="66">
        <f>E53+E54+E55+E56</f>
        <v>188.99</v>
      </c>
      <c r="F52" s="36"/>
      <c r="G52" s="36"/>
      <c r="H52" s="36"/>
      <c r="I52" s="36"/>
      <c r="J52" s="36"/>
      <c r="K52" s="36"/>
      <c r="L52" s="36"/>
    </row>
    <row r="53" ht="14.25" spans="1:12">
      <c r="A53" s="35" t="s">
        <v>602</v>
      </c>
      <c r="B53" s="36" t="s">
        <v>412</v>
      </c>
      <c r="C53" s="17">
        <f t="shared" si="1"/>
        <v>211.5</v>
      </c>
      <c r="D53" s="66">
        <v>49.45</v>
      </c>
      <c r="E53" s="66">
        <v>162.05</v>
      </c>
      <c r="F53" s="36"/>
      <c r="G53" s="36"/>
      <c r="H53" s="36"/>
      <c r="I53" s="36"/>
      <c r="J53" s="36"/>
      <c r="K53" s="36"/>
      <c r="L53" s="36"/>
    </row>
    <row r="54" ht="14.25" spans="1:12">
      <c r="A54" s="35" t="s">
        <v>603</v>
      </c>
      <c r="B54" s="36" t="s">
        <v>604</v>
      </c>
      <c r="C54" s="17">
        <f t="shared" si="1"/>
        <v>3529.94</v>
      </c>
      <c r="D54" s="66">
        <v>3529.94</v>
      </c>
      <c r="E54" s="66">
        <v>0</v>
      </c>
      <c r="F54" s="36"/>
      <c r="G54" s="36"/>
      <c r="H54" s="36"/>
      <c r="I54" s="36"/>
      <c r="J54" s="36"/>
      <c r="K54" s="36"/>
      <c r="L54" s="36"/>
    </row>
    <row r="55" ht="14.25" spans="1:12">
      <c r="A55" s="35" t="s">
        <v>605</v>
      </c>
      <c r="B55" s="36" t="s">
        <v>606</v>
      </c>
      <c r="C55" s="17">
        <f t="shared" si="1"/>
        <v>571</v>
      </c>
      <c r="D55" s="66">
        <v>571</v>
      </c>
      <c r="E55" s="66">
        <v>0</v>
      </c>
      <c r="F55" s="36"/>
      <c r="G55" s="36"/>
      <c r="H55" s="36"/>
      <c r="I55" s="36"/>
      <c r="J55" s="36"/>
      <c r="K55" s="36"/>
      <c r="L55" s="36"/>
    </row>
    <row r="56" ht="14.25" spans="1:12">
      <c r="A56" s="35" t="s">
        <v>607</v>
      </c>
      <c r="B56" s="36" t="s">
        <v>416</v>
      </c>
      <c r="C56" s="17">
        <f t="shared" si="1"/>
        <v>40.4</v>
      </c>
      <c r="D56" s="66">
        <v>13.46</v>
      </c>
      <c r="E56" s="66">
        <v>26.94</v>
      </c>
      <c r="F56" s="36"/>
      <c r="G56" s="36"/>
      <c r="H56" s="36"/>
      <c r="I56" s="36"/>
      <c r="J56" s="36"/>
      <c r="K56" s="36"/>
      <c r="L56" s="36"/>
    </row>
    <row r="57" ht="14.25" spans="1:12">
      <c r="A57" s="35" t="s">
        <v>608</v>
      </c>
      <c r="B57" s="36" t="s">
        <v>609</v>
      </c>
      <c r="C57" s="17">
        <f t="shared" si="1"/>
        <v>450</v>
      </c>
      <c r="D57" s="66">
        <f>D58+D59</f>
        <v>450</v>
      </c>
      <c r="E57" s="66">
        <f>E58+E59</f>
        <v>0</v>
      </c>
      <c r="F57" s="36"/>
      <c r="G57" s="36"/>
      <c r="H57" s="36"/>
      <c r="I57" s="36"/>
      <c r="J57" s="36"/>
      <c r="K57" s="36"/>
      <c r="L57" s="36"/>
    </row>
    <row r="58" ht="14.25" spans="1:12">
      <c r="A58" s="35" t="s">
        <v>610</v>
      </c>
      <c r="B58" s="36" t="s">
        <v>611</v>
      </c>
      <c r="C58" s="17">
        <f t="shared" si="1"/>
        <v>0</v>
      </c>
      <c r="D58" s="66">
        <v>0</v>
      </c>
      <c r="E58" s="66">
        <v>0</v>
      </c>
      <c r="F58" s="36"/>
      <c r="G58" s="36"/>
      <c r="H58" s="36"/>
      <c r="I58" s="36"/>
      <c r="J58" s="36"/>
      <c r="K58" s="36"/>
      <c r="L58" s="36"/>
    </row>
    <row r="59" ht="14.25" spans="1:12">
      <c r="A59" s="35" t="s">
        <v>612</v>
      </c>
      <c r="B59" s="36" t="s">
        <v>613</v>
      </c>
      <c r="C59" s="17">
        <f t="shared" si="1"/>
        <v>450</v>
      </c>
      <c r="D59" s="66">
        <v>450</v>
      </c>
      <c r="E59" s="66">
        <v>0</v>
      </c>
      <c r="F59" s="36"/>
      <c r="G59" s="36"/>
      <c r="H59" s="36"/>
      <c r="I59" s="36"/>
      <c r="J59" s="36"/>
      <c r="K59" s="36"/>
      <c r="L59" s="36"/>
    </row>
    <row r="60" ht="14.25" spans="1:12">
      <c r="A60" s="35" t="s">
        <v>417</v>
      </c>
      <c r="B60" s="36" t="s">
        <v>418</v>
      </c>
      <c r="C60" s="17">
        <f t="shared" si="1"/>
        <v>792.44</v>
      </c>
      <c r="D60" s="66">
        <f>D61</f>
        <v>732.44</v>
      </c>
      <c r="E60" s="66">
        <f>E61</f>
        <v>60</v>
      </c>
      <c r="F60" s="36"/>
      <c r="G60" s="36"/>
      <c r="H60" s="36"/>
      <c r="I60" s="36"/>
      <c r="J60" s="36"/>
      <c r="K60" s="36"/>
      <c r="L60" s="36"/>
    </row>
    <row r="61" ht="14.25" spans="1:12">
      <c r="A61" s="35" t="s">
        <v>614</v>
      </c>
      <c r="B61" s="36" t="s">
        <v>420</v>
      </c>
      <c r="C61" s="17">
        <f t="shared" si="1"/>
        <v>792.44</v>
      </c>
      <c r="D61" s="66">
        <v>732.44</v>
      </c>
      <c r="E61" s="66">
        <v>60</v>
      </c>
      <c r="F61" s="36"/>
      <c r="G61" s="36"/>
      <c r="H61" s="36"/>
      <c r="I61" s="36"/>
      <c r="J61" s="36"/>
      <c r="K61" s="36"/>
      <c r="L61" s="36"/>
    </row>
    <row r="62" ht="14.25" spans="1:12">
      <c r="A62" s="35" t="s">
        <v>615</v>
      </c>
      <c r="B62" s="36" t="s">
        <v>616</v>
      </c>
      <c r="C62" s="17">
        <f t="shared" si="1"/>
        <v>8.78</v>
      </c>
      <c r="D62" s="66">
        <f>D63</f>
        <v>8.78</v>
      </c>
      <c r="E62" s="66">
        <f>E63</f>
        <v>0</v>
      </c>
      <c r="F62" s="36"/>
      <c r="G62" s="36"/>
      <c r="H62" s="36"/>
      <c r="I62" s="36"/>
      <c r="J62" s="36"/>
      <c r="K62" s="36"/>
      <c r="L62" s="36"/>
    </row>
    <row r="63" ht="14.25" spans="1:12">
      <c r="A63" s="35" t="s">
        <v>617</v>
      </c>
      <c r="B63" s="36" t="s">
        <v>618</v>
      </c>
      <c r="C63" s="17">
        <f t="shared" si="1"/>
        <v>8.78</v>
      </c>
      <c r="D63" s="66">
        <v>8.78</v>
      </c>
      <c r="E63" s="66">
        <v>0</v>
      </c>
      <c r="F63" s="36"/>
      <c r="G63" s="36"/>
      <c r="H63" s="36"/>
      <c r="I63" s="36"/>
      <c r="J63" s="36"/>
      <c r="K63" s="36"/>
      <c r="L63" s="36"/>
    </row>
    <row r="64" ht="14.25" spans="1:12">
      <c r="A64" s="55" t="s">
        <v>421</v>
      </c>
      <c r="B64" s="56" t="s">
        <v>422</v>
      </c>
      <c r="C64" s="17">
        <f t="shared" si="1"/>
        <v>423</v>
      </c>
      <c r="D64" s="17">
        <f>D65</f>
        <v>20.91</v>
      </c>
      <c r="E64" s="17">
        <f>E65</f>
        <v>402.09</v>
      </c>
      <c r="F64" s="36"/>
      <c r="G64" s="36"/>
      <c r="H64" s="36"/>
      <c r="I64" s="36"/>
      <c r="J64" s="36"/>
      <c r="K64" s="36"/>
      <c r="L64" s="36"/>
    </row>
    <row r="65" ht="14.25" spans="1:12">
      <c r="A65" s="35" t="s">
        <v>423</v>
      </c>
      <c r="B65" s="36" t="s">
        <v>424</v>
      </c>
      <c r="C65" s="17">
        <f t="shared" si="1"/>
        <v>423</v>
      </c>
      <c r="D65" s="66">
        <f>D66</f>
        <v>20.91</v>
      </c>
      <c r="E65" s="66">
        <f>E66</f>
        <v>402.09</v>
      </c>
      <c r="F65" s="36"/>
      <c r="G65" s="36"/>
      <c r="H65" s="36"/>
      <c r="I65" s="36"/>
      <c r="J65" s="36"/>
      <c r="K65" s="36"/>
      <c r="L65" s="36"/>
    </row>
    <row r="66" ht="14.25" spans="1:12">
      <c r="A66" s="35" t="s">
        <v>619</v>
      </c>
      <c r="B66" s="36" t="s">
        <v>426</v>
      </c>
      <c r="C66" s="17">
        <f t="shared" si="1"/>
        <v>423</v>
      </c>
      <c r="D66" s="66">
        <v>20.91</v>
      </c>
      <c r="E66" s="66">
        <v>402.09</v>
      </c>
      <c r="F66" s="36"/>
      <c r="G66" s="36"/>
      <c r="H66" s="36"/>
      <c r="I66" s="36"/>
      <c r="J66" s="36"/>
      <c r="K66" s="36"/>
      <c r="L66" s="3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" bottom="0" header="0.5" footer="0.5"/>
  <pageSetup paperSize="9" scale="5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showGridLines="0" topLeftCell="A34" workbookViewId="0">
      <selection activeCell="C6" sqref="C6:E65"/>
    </sheetView>
  </sheetViews>
  <sheetFormatPr defaultColWidth="6.875" defaultRowHeight="12.75" customHeight="1"/>
  <cols>
    <col min="1" max="1" width="17.125" style="1" customWidth="1"/>
    <col min="2" max="2" width="34.875" style="2" customWidth="1"/>
    <col min="3" max="6" width="18" style="3" customWidth="1"/>
    <col min="7" max="7" width="18" style="2" customWidth="1"/>
    <col min="8" max="8" width="17.375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4" t="s">
        <v>620</v>
      </c>
      <c r="B1" s="5"/>
    </row>
    <row r="2" ht="33" spans="1:8">
      <c r="A2" s="6" t="s">
        <v>621</v>
      </c>
      <c r="B2" s="6"/>
      <c r="C2" s="6"/>
      <c r="D2" s="6"/>
      <c r="E2" s="6"/>
      <c r="F2" s="6"/>
      <c r="G2" s="6"/>
      <c r="H2" s="6"/>
    </row>
    <row r="3" ht="20.1" customHeight="1" spans="1:8">
      <c r="A3" s="7"/>
      <c r="B3" s="8"/>
      <c r="G3" s="9"/>
      <c r="H3" s="10"/>
    </row>
    <row r="4" ht="30.75" customHeight="1" spans="1:8">
      <c r="A4" s="11"/>
      <c r="B4" s="12"/>
      <c r="C4" s="13"/>
      <c r="D4" s="13"/>
      <c r="E4" s="13"/>
      <c r="F4" s="13"/>
      <c r="G4" s="14"/>
      <c r="H4" s="15" t="s">
        <v>313</v>
      </c>
    </row>
    <row r="5" ht="29.25" customHeight="1" spans="1:8">
      <c r="A5" s="16" t="s">
        <v>622</v>
      </c>
      <c r="B5" s="17" t="s">
        <v>623</v>
      </c>
      <c r="C5" s="17" t="s">
        <v>318</v>
      </c>
      <c r="D5" s="18" t="s">
        <v>347</v>
      </c>
      <c r="E5" s="17" t="s">
        <v>348</v>
      </c>
      <c r="F5" s="17" t="s">
        <v>624</v>
      </c>
      <c r="G5" s="17" t="s">
        <v>625</v>
      </c>
      <c r="H5" s="17" t="s">
        <v>626</v>
      </c>
    </row>
    <row r="6" ht="14.25" spans="1:8">
      <c r="A6" s="19"/>
      <c r="B6" s="20" t="s">
        <v>318</v>
      </c>
      <c r="C6" s="21">
        <v>31252.06</v>
      </c>
      <c r="D6" s="18">
        <v>10133</v>
      </c>
      <c r="E6" s="20">
        <v>21119.06</v>
      </c>
      <c r="F6" s="22"/>
      <c r="G6" s="22"/>
      <c r="H6" s="22"/>
    </row>
    <row r="7" ht="14.25" spans="1:8">
      <c r="A7" s="19">
        <v>208</v>
      </c>
      <c r="B7" s="23" t="s">
        <v>349</v>
      </c>
      <c r="C7" s="21">
        <v>2160.83</v>
      </c>
      <c r="D7" s="18">
        <v>2157.18</v>
      </c>
      <c r="E7" s="20">
        <v>3.65</v>
      </c>
      <c r="F7" s="22"/>
      <c r="G7" s="22"/>
      <c r="H7" s="22"/>
    </row>
    <row r="8" ht="14.25" spans="1:8">
      <c r="A8" s="24" t="s">
        <v>350</v>
      </c>
      <c r="B8" s="25" t="s">
        <v>351</v>
      </c>
      <c r="C8" s="26">
        <v>2138.48</v>
      </c>
      <c r="D8" s="26">
        <v>2138.48</v>
      </c>
      <c r="E8" s="20"/>
      <c r="F8" s="22"/>
      <c r="G8" s="22"/>
      <c r="H8" s="22"/>
    </row>
    <row r="9" ht="14.25" spans="1:8">
      <c r="A9" s="24" t="s">
        <v>352</v>
      </c>
      <c r="B9" s="25" t="s">
        <v>353</v>
      </c>
      <c r="C9" s="26">
        <v>12.42</v>
      </c>
      <c r="D9" s="26">
        <v>12.42</v>
      </c>
      <c r="E9" s="20"/>
      <c r="F9" s="22"/>
      <c r="G9" s="22"/>
      <c r="H9" s="22"/>
    </row>
    <row r="10" ht="14.25" spans="1:8">
      <c r="A10" s="24" t="s">
        <v>354</v>
      </c>
      <c r="B10" s="25" t="s">
        <v>355</v>
      </c>
      <c r="C10" s="26">
        <v>27.7</v>
      </c>
      <c r="D10" s="26">
        <v>27.7</v>
      </c>
      <c r="E10" s="20"/>
      <c r="F10" s="22"/>
      <c r="G10" s="22"/>
      <c r="H10" s="22"/>
    </row>
    <row r="11" ht="14.25" spans="1:8">
      <c r="A11" s="24" t="s">
        <v>356</v>
      </c>
      <c r="B11" s="25" t="s">
        <v>357</v>
      </c>
      <c r="C11" s="26">
        <v>729.34</v>
      </c>
      <c r="D11" s="26">
        <v>729.34</v>
      </c>
      <c r="E11" s="20"/>
      <c r="F11" s="22"/>
      <c r="G11" s="22"/>
      <c r="H11" s="22"/>
    </row>
    <row r="12" ht="14.25" spans="1:8">
      <c r="A12" s="24" t="s">
        <v>358</v>
      </c>
      <c r="B12" s="25" t="s">
        <v>359</v>
      </c>
      <c r="C12" s="26">
        <v>362.41</v>
      </c>
      <c r="D12" s="26">
        <v>362.41</v>
      </c>
      <c r="E12" s="27"/>
      <c r="F12" s="28"/>
      <c r="G12" s="29"/>
      <c r="H12" s="29"/>
    </row>
    <row r="13" ht="14.25" spans="1:8">
      <c r="A13" s="30" t="s">
        <v>360</v>
      </c>
      <c r="B13" s="31" t="s">
        <v>361</v>
      </c>
      <c r="C13" s="26">
        <v>1006.61</v>
      </c>
      <c r="D13" s="26">
        <v>1006.61</v>
      </c>
      <c r="E13" s="26"/>
      <c r="F13" s="26"/>
      <c r="G13" s="31"/>
      <c r="H13" s="32"/>
    </row>
    <row r="14" ht="14.25" spans="1:8">
      <c r="A14" s="30" t="s">
        <v>562</v>
      </c>
      <c r="B14" s="31" t="s">
        <v>563</v>
      </c>
      <c r="C14" s="26">
        <v>22.35</v>
      </c>
      <c r="D14" s="26">
        <v>18.7</v>
      </c>
      <c r="E14" s="26">
        <v>3.65</v>
      </c>
      <c r="F14" s="26"/>
      <c r="G14" s="31"/>
      <c r="H14" s="32"/>
    </row>
    <row r="15" ht="14.25" spans="1:8">
      <c r="A15" s="30" t="s">
        <v>564</v>
      </c>
      <c r="B15" s="31" t="s">
        <v>565</v>
      </c>
      <c r="C15" s="33">
        <v>22.35</v>
      </c>
      <c r="D15" s="26">
        <v>18.7</v>
      </c>
      <c r="E15" s="26">
        <v>3.65</v>
      </c>
      <c r="F15" s="26"/>
      <c r="G15" s="31"/>
      <c r="H15" s="32"/>
    </row>
    <row r="16" ht="14.25" spans="1:9">
      <c r="A16" s="19" t="s">
        <v>362</v>
      </c>
      <c r="B16" s="23" t="s">
        <v>363</v>
      </c>
      <c r="C16" s="21">
        <v>576.26</v>
      </c>
      <c r="D16" s="18">
        <v>576.26</v>
      </c>
      <c r="E16" s="20"/>
      <c r="F16" s="26"/>
      <c r="G16" s="31"/>
      <c r="H16" s="32"/>
      <c r="I16" s="5"/>
    </row>
    <row r="17" ht="14.25" spans="1:8">
      <c r="A17" s="30" t="s">
        <v>364</v>
      </c>
      <c r="B17" s="31" t="s">
        <v>365</v>
      </c>
      <c r="C17" s="33">
        <v>576.26</v>
      </c>
      <c r="D17" s="26">
        <v>576.26</v>
      </c>
      <c r="E17" s="26"/>
      <c r="F17" s="26"/>
      <c r="G17" s="31"/>
      <c r="H17" s="32"/>
    </row>
    <row r="18" ht="14.25" spans="1:8">
      <c r="A18" s="30" t="s">
        <v>366</v>
      </c>
      <c r="B18" s="31" t="s">
        <v>367</v>
      </c>
      <c r="C18" s="33">
        <v>39.11</v>
      </c>
      <c r="D18" s="26">
        <v>39.11</v>
      </c>
      <c r="E18" s="26"/>
      <c r="F18" s="26"/>
      <c r="G18" s="31"/>
      <c r="H18" s="34"/>
    </row>
    <row r="19" ht="14.25" spans="1:9">
      <c r="A19" s="30" t="s">
        <v>368</v>
      </c>
      <c r="B19" s="31" t="s">
        <v>369</v>
      </c>
      <c r="C19" s="26">
        <v>460.19</v>
      </c>
      <c r="D19" s="26">
        <v>460.19</v>
      </c>
      <c r="E19" s="26"/>
      <c r="F19" s="26"/>
      <c r="G19" s="31"/>
      <c r="H19" s="34"/>
      <c r="I19" s="5"/>
    </row>
    <row r="20" ht="14.25" spans="1:8">
      <c r="A20" s="35" t="s">
        <v>370</v>
      </c>
      <c r="B20" s="31" t="s">
        <v>371</v>
      </c>
      <c r="C20" s="33">
        <v>15.84</v>
      </c>
      <c r="D20" s="33">
        <v>15.84</v>
      </c>
      <c r="E20" s="33"/>
      <c r="F20" s="26"/>
      <c r="G20" s="31"/>
      <c r="H20" s="32"/>
    </row>
    <row r="21" ht="14.25" spans="1:8">
      <c r="A21" s="35" t="s">
        <v>372</v>
      </c>
      <c r="B21" s="36" t="s">
        <v>373</v>
      </c>
      <c r="C21" s="33">
        <v>61.12</v>
      </c>
      <c r="D21" s="33">
        <v>61.12</v>
      </c>
      <c r="E21" s="33"/>
      <c r="F21" s="33"/>
      <c r="G21" s="36"/>
      <c r="H21" s="34"/>
    </row>
    <row r="22" ht="14.25" spans="1:8">
      <c r="A22" s="19" t="s">
        <v>567</v>
      </c>
      <c r="B22" s="23" t="s">
        <v>529</v>
      </c>
      <c r="C22" s="21">
        <v>85.77</v>
      </c>
      <c r="D22" s="18"/>
      <c r="E22" s="20">
        <v>85.77</v>
      </c>
      <c r="F22" s="33"/>
      <c r="G22" s="36"/>
      <c r="H22" s="34"/>
    </row>
    <row r="23" ht="14.25" spans="1:8">
      <c r="A23" s="35" t="s">
        <v>568</v>
      </c>
      <c r="B23" s="36" t="s">
        <v>531</v>
      </c>
      <c r="C23" s="33">
        <v>11.33</v>
      </c>
      <c r="D23" s="33"/>
      <c r="E23" s="33">
        <v>11.33</v>
      </c>
      <c r="F23" s="33"/>
      <c r="G23" s="36"/>
      <c r="H23" s="34"/>
    </row>
    <row r="24" ht="14.25" spans="1:8">
      <c r="A24" s="35" t="s">
        <v>569</v>
      </c>
      <c r="B24" s="36" t="s">
        <v>570</v>
      </c>
      <c r="C24" s="33">
        <v>74.44</v>
      </c>
      <c r="D24" s="33"/>
      <c r="E24" s="33">
        <v>74.44</v>
      </c>
      <c r="F24" s="33"/>
      <c r="G24" s="36"/>
      <c r="H24" s="34"/>
    </row>
    <row r="25" ht="14.25" spans="1:8">
      <c r="A25" s="35" t="s">
        <v>571</v>
      </c>
      <c r="B25" s="36" t="s">
        <v>572</v>
      </c>
      <c r="C25" s="33">
        <v>74.44</v>
      </c>
      <c r="D25" s="33"/>
      <c r="E25" s="33">
        <v>74.44</v>
      </c>
      <c r="F25" s="33"/>
      <c r="G25" s="36"/>
      <c r="H25" s="34"/>
    </row>
    <row r="26" ht="14.25" spans="1:8">
      <c r="A26" s="19" t="s">
        <v>374</v>
      </c>
      <c r="B26" s="23" t="s">
        <v>375</v>
      </c>
      <c r="C26" s="21">
        <v>28006.2</v>
      </c>
      <c r="D26" s="18">
        <v>6976.56</v>
      </c>
      <c r="E26" s="20">
        <v>21029.64</v>
      </c>
      <c r="F26" s="33"/>
      <c r="G26" s="36"/>
      <c r="H26" s="34"/>
    </row>
    <row r="27" ht="14.25" spans="1:8">
      <c r="A27" s="35" t="s">
        <v>376</v>
      </c>
      <c r="B27" s="36" t="s">
        <v>377</v>
      </c>
      <c r="C27" s="33">
        <v>21809.38</v>
      </c>
      <c r="D27" s="33">
        <v>6765.06</v>
      </c>
      <c r="E27" s="33">
        <v>15044.32</v>
      </c>
      <c r="F27" s="33"/>
      <c r="G27" s="36"/>
      <c r="H27" s="34"/>
    </row>
    <row r="28" ht="14.25" spans="1:8">
      <c r="A28" s="35" t="s">
        <v>378</v>
      </c>
      <c r="B28" s="36" t="s">
        <v>379</v>
      </c>
      <c r="C28" s="33">
        <v>857.88</v>
      </c>
      <c r="D28" s="33">
        <v>857.88</v>
      </c>
      <c r="E28" s="33"/>
      <c r="F28" s="33"/>
      <c r="G28" s="36"/>
      <c r="H28" s="34"/>
    </row>
    <row r="29" ht="14.25" spans="1:8">
      <c r="A29" s="35" t="s">
        <v>380</v>
      </c>
      <c r="B29" s="36" t="s">
        <v>381</v>
      </c>
      <c r="C29" s="33">
        <v>175.83</v>
      </c>
      <c r="D29" s="33"/>
      <c r="E29" s="33">
        <v>175.83</v>
      </c>
      <c r="F29" s="33"/>
      <c r="G29" s="36"/>
      <c r="H29" s="34"/>
    </row>
    <row r="30" ht="14.25" spans="1:8">
      <c r="A30" s="35" t="s">
        <v>382</v>
      </c>
      <c r="B30" s="36" t="s">
        <v>383</v>
      </c>
      <c r="C30" s="33">
        <v>5907.18</v>
      </c>
      <c r="D30" s="33">
        <v>5907.18</v>
      </c>
      <c r="E30" s="33"/>
      <c r="F30" s="33"/>
      <c r="G30" s="36"/>
      <c r="H30" s="34"/>
    </row>
    <row r="31" ht="14.25" spans="1:8">
      <c r="A31" s="35" t="s">
        <v>384</v>
      </c>
      <c r="B31" s="36" t="s">
        <v>385</v>
      </c>
      <c r="C31" s="33">
        <v>604.48</v>
      </c>
      <c r="D31" s="33"/>
      <c r="E31" s="33">
        <v>604.48</v>
      </c>
      <c r="F31" s="33"/>
      <c r="G31" s="36"/>
      <c r="H31" s="34"/>
    </row>
    <row r="32" ht="14.25" spans="1:8">
      <c r="A32" s="35" t="s">
        <v>386</v>
      </c>
      <c r="B32" s="36" t="s">
        <v>387</v>
      </c>
      <c r="C32" s="33">
        <v>2417.4</v>
      </c>
      <c r="D32" s="33"/>
      <c r="E32" s="33">
        <v>2417.4</v>
      </c>
      <c r="F32" s="33"/>
      <c r="G32" s="36"/>
      <c r="H32" s="34"/>
    </row>
    <row r="33" ht="14.25" spans="1:8">
      <c r="A33" s="35" t="s">
        <v>388</v>
      </c>
      <c r="B33" s="36" t="s">
        <v>389</v>
      </c>
      <c r="C33" s="33">
        <v>103.63</v>
      </c>
      <c r="D33" s="33"/>
      <c r="E33" s="33">
        <v>103.63</v>
      </c>
      <c r="F33" s="33"/>
      <c r="G33" s="36"/>
      <c r="H33" s="34"/>
    </row>
    <row r="34" ht="14.25" spans="1:8">
      <c r="A34" s="35" t="s">
        <v>390</v>
      </c>
      <c r="B34" s="36" t="s">
        <v>391</v>
      </c>
      <c r="C34" s="33">
        <v>179.4</v>
      </c>
      <c r="D34" s="33"/>
      <c r="E34" s="33">
        <v>179.4</v>
      </c>
      <c r="F34" s="33"/>
      <c r="G34" s="36"/>
      <c r="H34" s="34"/>
    </row>
    <row r="35" ht="14.25" spans="1:8">
      <c r="A35" s="35" t="s">
        <v>392</v>
      </c>
      <c r="B35" s="36" t="s">
        <v>393</v>
      </c>
      <c r="C35" s="33">
        <v>20</v>
      </c>
      <c r="D35" s="33"/>
      <c r="E35" s="33">
        <v>20</v>
      </c>
      <c r="F35" s="33"/>
      <c r="G35" s="36"/>
      <c r="H35" s="34"/>
    </row>
    <row r="36" ht="14.25" spans="1:8">
      <c r="A36" s="35" t="s">
        <v>394</v>
      </c>
      <c r="B36" s="36" t="s">
        <v>395</v>
      </c>
      <c r="C36" s="33">
        <v>809.03</v>
      </c>
      <c r="D36" s="33"/>
      <c r="E36" s="33">
        <v>809.03</v>
      </c>
      <c r="F36" s="33"/>
      <c r="G36" s="36"/>
      <c r="H36" s="34"/>
    </row>
    <row r="37" ht="14.25" spans="1:8">
      <c r="A37" s="35" t="s">
        <v>396</v>
      </c>
      <c r="B37" s="36" t="s">
        <v>397</v>
      </c>
      <c r="C37" s="33">
        <v>0</v>
      </c>
      <c r="D37" s="33"/>
      <c r="E37" s="33">
        <v>0</v>
      </c>
      <c r="F37" s="33"/>
      <c r="G37" s="36"/>
      <c r="H37" s="34"/>
    </row>
    <row r="38" ht="14.25" spans="1:8">
      <c r="A38" s="35" t="s">
        <v>627</v>
      </c>
      <c r="B38" s="36" t="s">
        <v>628</v>
      </c>
      <c r="C38" s="33">
        <v>51.02</v>
      </c>
      <c r="D38" s="33"/>
      <c r="E38" s="33">
        <v>51.02</v>
      </c>
      <c r="F38" s="33"/>
      <c r="G38" s="36"/>
      <c r="H38" s="34"/>
    </row>
    <row r="39" ht="14.25" spans="1:8">
      <c r="A39" s="35" t="s">
        <v>629</v>
      </c>
      <c r="B39" s="36" t="s">
        <v>586</v>
      </c>
      <c r="C39" s="33">
        <v>4471.72</v>
      </c>
      <c r="D39" s="33"/>
      <c r="E39" s="33">
        <v>4471.72</v>
      </c>
      <c r="F39" s="33"/>
      <c r="G39" s="36"/>
      <c r="H39" s="34"/>
    </row>
    <row r="40" ht="14.25" spans="1:8">
      <c r="A40" s="35" t="s">
        <v>630</v>
      </c>
      <c r="B40" s="36" t="s">
        <v>588</v>
      </c>
      <c r="C40" s="33">
        <v>3732.31</v>
      </c>
      <c r="D40" s="33"/>
      <c r="E40" s="33">
        <v>3732.31</v>
      </c>
      <c r="F40" s="33"/>
      <c r="G40" s="36"/>
      <c r="H40" s="34"/>
    </row>
    <row r="41" ht="14.25" spans="1:8">
      <c r="A41" s="35" t="s">
        <v>398</v>
      </c>
      <c r="B41" s="36" t="s">
        <v>399</v>
      </c>
      <c r="C41" s="33">
        <v>15.74</v>
      </c>
      <c r="D41" s="33"/>
      <c r="E41" s="33">
        <v>15.74</v>
      </c>
      <c r="F41" s="33"/>
      <c r="G41" s="36"/>
      <c r="H41" s="34"/>
    </row>
    <row r="42" ht="14.25" spans="1:8">
      <c r="A42" s="35" t="s">
        <v>631</v>
      </c>
      <c r="B42" s="36" t="s">
        <v>591</v>
      </c>
      <c r="C42" s="33">
        <v>60</v>
      </c>
      <c r="D42" s="33"/>
      <c r="E42" s="33">
        <v>60</v>
      </c>
      <c r="F42" s="33"/>
      <c r="G42" s="36"/>
      <c r="H42" s="34"/>
    </row>
    <row r="43" ht="14.25" spans="1:8">
      <c r="A43" s="35" t="s">
        <v>400</v>
      </c>
      <c r="B43" s="36" t="s">
        <v>401</v>
      </c>
      <c r="C43" s="33">
        <v>668.26</v>
      </c>
      <c r="D43" s="33"/>
      <c r="E43" s="33">
        <v>668.26</v>
      </c>
      <c r="F43" s="33"/>
      <c r="G43" s="36"/>
      <c r="H43" s="34"/>
    </row>
    <row r="44" ht="14.25" spans="1:8">
      <c r="A44" s="35" t="s">
        <v>632</v>
      </c>
      <c r="B44" s="36" t="s">
        <v>594</v>
      </c>
      <c r="C44" s="33">
        <v>44.46</v>
      </c>
      <c r="D44" s="33"/>
      <c r="E44" s="33">
        <v>44.46</v>
      </c>
      <c r="F44" s="33"/>
      <c r="G44" s="36"/>
      <c r="H44" s="34"/>
    </row>
    <row r="45" ht="14.25" spans="1:8">
      <c r="A45" s="35" t="s">
        <v>402</v>
      </c>
      <c r="B45" s="36" t="s">
        <v>403</v>
      </c>
      <c r="C45" s="33">
        <v>1691.04</v>
      </c>
      <c r="D45" s="33"/>
      <c r="E45" s="33">
        <v>1691.04</v>
      </c>
      <c r="F45" s="33"/>
      <c r="G45" s="36"/>
      <c r="H45" s="34"/>
    </row>
    <row r="46" ht="14.25" spans="1:8">
      <c r="A46" s="35" t="s">
        <v>404</v>
      </c>
      <c r="B46" s="36" t="s">
        <v>405</v>
      </c>
      <c r="C46" s="33">
        <v>592.77</v>
      </c>
      <c r="D46" s="33"/>
      <c r="E46" s="33">
        <v>592.77</v>
      </c>
      <c r="F46" s="33"/>
      <c r="G46" s="36"/>
      <c r="H46" s="34"/>
    </row>
    <row r="47" ht="14.25" spans="1:8">
      <c r="A47" s="35" t="s">
        <v>406</v>
      </c>
      <c r="B47" s="36" t="s">
        <v>381</v>
      </c>
      <c r="C47" s="33">
        <v>30</v>
      </c>
      <c r="D47" s="33"/>
      <c r="E47" s="33">
        <v>30</v>
      </c>
      <c r="F47" s="33"/>
      <c r="G47" s="36"/>
      <c r="H47" s="34"/>
    </row>
    <row r="48" ht="14.25" spans="1:8">
      <c r="A48" s="35" t="s">
        <v>633</v>
      </c>
      <c r="B48" s="36" t="s">
        <v>598</v>
      </c>
      <c r="C48" s="33">
        <v>30</v>
      </c>
      <c r="D48" s="33"/>
      <c r="E48" s="33">
        <v>30</v>
      </c>
      <c r="F48" s="33"/>
      <c r="G48" s="36"/>
      <c r="H48" s="34"/>
    </row>
    <row r="49" ht="14.25" spans="1:8">
      <c r="A49" s="35" t="s">
        <v>407</v>
      </c>
      <c r="B49" s="36" t="s">
        <v>408</v>
      </c>
      <c r="C49" s="33">
        <v>512.77</v>
      </c>
      <c r="D49" s="33"/>
      <c r="E49" s="33">
        <v>512.77</v>
      </c>
      <c r="F49" s="33"/>
      <c r="G49" s="36"/>
      <c r="H49" s="34"/>
    </row>
    <row r="50" ht="14.25" spans="1:8">
      <c r="A50" s="35" t="s">
        <v>634</v>
      </c>
      <c r="B50" s="36" t="s">
        <v>601</v>
      </c>
      <c r="C50" s="33">
        <v>20</v>
      </c>
      <c r="D50" s="33"/>
      <c r="E50" s="33">
        <v>20</v>
      </c>
      <c r="F50" s="33"/>
      <c r="G50" s="36"/>
      <c r="H50" s="34"/>
    </row>
    <row r="51" ht="14.25" spans="1:8">
      <c r="A51" s="35" t="s">
        <v>409</v>
      </c>
      <c r="B51" s="36" t="s">
        <v>410</v>
      </c>
      <c r="C51" s="33">
        <v>4352.83</v>
      </c>
      <c r="D51" s="33">
        <v>211.5</v>
      </c>
      <c r="E51" s="33">
        <v>4141.33</v>
      </c>
      <c r="F51" s="33"/>
      <c r="G51" s="36"/>
      <c r="H51" s="34"/>
    </row>
    <row r="52" ht="14.25" spans="1:8">
      <c r="A52" s="35" t="s">
        <v>411</v>
      </c>
      <c r="B52" s="36" t="s">
        <v>412</v>
      </c>
      <c r="C52" s="33">
        <v>211.5</v>
      </c>
      <c r="D52" s="33">
        <v>211.5</v>
      </c>
      <c r="E52" s="33"/>
      <c r="F52" s="33"/>
      <c r="G52" s="36"/>
      <c r="H52" s="34"/>
    </row>
    <row r="53" ht="14.25" spans="1:8">
      <c r="A53" s="35" t="s">
        <v>635</v>
      </c>
      <c r="B53" s="36" t="s">
        <v>604</v>
      </c>
      <c r="C53" s="33">
        <v>3529.93</v>
      </c>
      <c r="D53" s="33"/>
      <c r="E53" s="33">
        <v>3529.93</v>
      </c>
      <c r="F53" s="33"/>
      <c r="G53" s="36"/>
      <c r="H53" s="34"/>
    </row>
    <row r="54" ht="14.25" spans="1:8">
      <c r="A54" s="35" t="s">
        <v>413</v>
      </c>
      <c r="B54" s="36" t="s">
        <v>414</v>
      </c>
      <c r="C54" s="33">
        <v>571</v>
      </c>
      <c r="D54" s="33"/>
      <c r="E54" s="33">
        <v>571</v>
      </c>
      <c r="F54" s="33"/>
      <c r="G54" s="36"/>
      <c r="H54" s="34"/>
    </row>
    <row r="55" ht="14.25" spans="1:8">
      <c r="A55" s="35" t="s">
        <v>415</v>
      </c>
      <c r="B55" s="36" t="s">
        <v>416</v>
      </c>
      <c r="C55" s="33">
        <v>40.4</v>
      </c>
      <c r="D55" s="33"/>
      <c r="E55" s="33">
        <v>40.4</v>
      </c>
      <c r="F55" s="33"/>
      <c r="G55" s="36"/>
      <c r="H55" s="34"/>
    </row>
    <row r="56" ht="14.25" spans="1:8">
      <c r="A56" s="35" t="s">
        <v>608</v>
      </c>
      <c r="B56" s="36" t="s">
        <v>609</v>
      </c>
      <c r="C56" s="33">
        <v>450</v>
      </c>
      <c r="D56" s="33"/>
      <c r="E56" s="33">
        <v>450</v>
      </c>
      <c r="F56" s="33"/>
      <c r="G56" s="36"/>
      <c r="H56" s="34"/>
    </row>
    <row r="57" ht="14.25" spans="1:8">
      <c r="A57" s="35" t="s">
        <v>636</v>
      </c>
      <c r="B57" s="36" t="s">
        <v>611</v>
      </c>
      <c r="C57" s="33">
        <v>0</v>
      </c>
      <c r="D57" s="33"/>
      <c r="E57" s="33">
        <v>0</v>
      </c>
      <c r="F57" s="33"/>
      <c r="G57" s="36"/>
      <c r="H57" s="34"/>
    </row>
    <row r="58" ht="14.25" spans="1:8">
      <c r="A58" s="35" t="s">
        <v>637</v>
      </c>
      <c r="B58" s="36" t="s">
        <v>613</v>
      </c>
      <c r="C58" s="33">
        <v>450</v>
      </c>
      <c r="D58" s="33"/>
      <c r="E58" s="33">
        <v>450</v>
      </c>
      <c r="F58" s="33"/>
      <c r="G58" s="36"/>
      <c r="H58" s="34"/>
    </row>
    <row r="59" ht="14.25" spans="1:8">
      <c r="A59" s="35" t="s">
        <v>417</v>
      </c>
      <c r="B59" s="36" t="s">
        <v>418</v>
      </c>
      <c r="C59" s="33">
        <v>792.44</v>
      </c>
      <c r="D59" s="33"/>
      <c r="E59" s="33">
        <v>792.44</v>
      </c>
      <c r="F59" s="33"/>
      <c r="G59" s="36"/>
      <c r="H59" s="34"/>
    </row>
    <row r="60" ht="14.25" spans="1:8">
      <c r="A60" s="35" t="s">
        <v>419</v>
      </c>
      <c r="B60" s="36" t="s">
        <v>420</v>
      </c>
      <c r="C60" s="33">
        <v>792.44</v>
      </c>
      <c r="D60" s="33"/>
      <c r="E60" s="33">
        <v>792.44</v>
      </c>
      <c r="F60" s="33"/>
      <c r="G60" s="36"/>
      <c r="H60" s="34"/>
    </row>
    <row r="61" ht="14.25" spans="1:8">
      <c r="A61" s="35" t="s">
        <v>615</v>
      </c>
      <c r="B61" s="36" t="s">
        <v>616</v>
      </c>
      <c r="C61" s="33">
        <v>8.78</v>
      </c>
      <c r="D61" s="33"/>
      <c r="E61" s="33">
        <v>8.78</v>
      </c>
      <c r="F61" s="33"/>
      <c r="G61" s="36"/>
      <c r="H61" s="34"/>
    </row>
    <row r="62" ht="14.25" spans="1:8">
      <c r="A62" s="35" t="s">
        <v>638</v>
      </c>
      <c r="B62" s="36" t="s">
        <v>618</v>
      </c>
      <c r="C62" s="33">
        <v>8.78</v>
      </c>
      <c r="D62" s="33"/>
      <c r="E62" s="33">
        <v>8.78</v>
      </c>
      <c r="F62" s="33"/>
      <c r="G62" s="36"/>
      <c r="H62" s="34"/>
    </row>
    <row r="63" ht="14.25" spans="1:8">
      <c r="A63" s="19" t="s">
        <v>421</v>
      </c>
      <c r="B63" s="23" t="s">
        <v>422</v>
      </c>
      <c r="C63" s="21">
        <v>423</v>
      </c>
      <c r="D63" s="18">
        <v>423</v>
      </c>
      <c r="E63" s="20"/>
      <c r="F63" s="33"/>
      <c r="G63" s="36"/>
      <c r="H63" s="34"/>
    </row>
    <row r="64" ht="14.25" spans="1:8">
      <c r="A64" s="35" t="s">
        <v>423</v>
      </c>
      <c r="B64" s="36" t="s">
        <v>424</v>
      </c>
      <c r="C64" s="33">
        <v>423</v>
      </c>
      <c r="D64" s="33">
        <v>423</v>
      </c>
      <c r="E64" s="33"/>
      <c r="F64" s="33"/>
      <c r="G64" s="36"/>
      <c r="H64" s="34"/>
    </row>
    <row r="65" ht="14.25" spans="1:8">
      <c r="A65" s="35" t="s">
        <v>425</v>
      </c>
      <c r="B65" s="36" t="s">
        <v>426</v>
      </c>
      <c r="C65" s="33">
        <v>423</v>
      </c>
      <c r="D65" s="33">
        <v>423</v>
      </c>
      <c r="E65" s="33"/>
      <c r="F65" s="33"/>
      <c r="G65" s="36"/>
      <c r="H65" s="3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dcterms:modified xsi:type="dcterms:W3CDTF">2022-07-01T02:25:50Z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F5113F698AC64E9FA14198EA09C78B7C</vt:lpwstr>
  </property>
</Properties>
</file>