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渔船禁捕和渔民退捕项目）" sheetId="12" r:id="rId12"/>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<sst xmlns="http://schemas.openxmlformats.org/spreadsheetml/2006/main" count="1744" uniqueCount="724">
  <si>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</si>
  <si>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</si>
  <si>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</si>
  <si>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</si>
  <si>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</si>
  <si>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</si>
  <si>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</si>
  <si>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</si>
  <si>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</si>
  <si>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</si>
  <si>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</si>
  <si>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</si>
  <si>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</si>
  <si>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</si>
  <si>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</si>
  <si>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</si>
  <si>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</si>
  <si>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</si>
  <si>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</si>
  <si>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</si>
  <si>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</si>
  <si>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</si>
  <si>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</si>
  <si>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</si>
  <si>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</si>
  <si>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</si>
  <si>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</si>
  <si>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</si>
  <si>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</si>
  <si>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</si>
  <si>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</si>
  <si>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</si>
  <si>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</si>
  <si>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</si>
  <si>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</si>
  <si>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</si>
  <si>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</si>
  <si>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</si>
  <si>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</si>
  <si>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</si>
  <si>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</si>
  <si>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</si>
  <si>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</si>
  <si>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</si>
  <si>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</si>
  <si>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</si>
  <si>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</si>
  <si>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</si>
  <si>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</si>
  <si>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</si>
  <si>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</si>
  <si>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</si>
  <si>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</si>
  <si>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</si>
  <si>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</si>
  <si>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</si>
  <si>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</si>
  <si>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</si>
  <si>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</si>
  <si>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</si>
  <si>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</si>
  <si>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</si>
  <si>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</si>
  <si>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</si>
  <si>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</si>
  <si>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</si>
  <si>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</si>
  <si>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</si>
  <si>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</si>
  <si>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</si>
  <si>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</si>
  <si>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</si>
  <si>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</si>
  <si>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</si>
  <si>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</si>
  <si>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</si>
  <si>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</si>
  <si>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</si>
  <si>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</si>
  <si>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</si>
  <si>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</si>
  <si>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</si>
  <si>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</si>
  <si>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</si>
  <si>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</si>
  <si>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</si>
  <si>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</si>
  <si>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</si>
  <si>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</si>
  <si>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</si>
  <si>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</si>
  <si>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</si>
  <si>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</si>
  <si>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</si>
  <si>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</si>
  <si>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</si>
  <si>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</si>
  <si>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</si>
  <si>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</si>
  <si>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</si>
  <si>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</si>
  <si>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</si>
  <si>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</si>
  <si>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</si>
  <si>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</si>
  <si>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</si>
  <si>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</si>
  <si>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</si>
  <si>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</si>
  <si>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</si>
  <si>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</si>
  <si>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</si>
  <si>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</si>
  <si>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</si>
  <si>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</si>
  <si>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</si>
  <si>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</si>
  <si>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</si>
  <si>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</si>
  <si>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</si>
  <si>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</si>
  <si>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</si>
  <si>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</si>
  <si>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</si>
  <si>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</si>
  <si>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</si>
  <si>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</si>
  <si>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</si>
  <si>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</si>
  <si>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</si>
  <si>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</si>
  <si>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</si>
  <si>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</si>
  <si>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</si>
  <si>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</si>
  <si>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</si>
  <si>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</si>
  <si>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</si>
  <si>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</si>
  <si>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</si>
  <si>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</si>
  <si>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</si>
  <si>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</si>
  <si>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</si>
  <si>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</si>
  <si>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</si>
  <si>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</si>
  <si>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</si>
  <si>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</si>
  <si>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</si>
  <si>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</si>
  <si>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</si>
  <si>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</si>
  <si>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</si>
  <si>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</si>
  <si>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</si>
  <si>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</si>
  <si>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</si>
  <si>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</si>
  <si>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</si>
  <si>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</si>
  <si>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</si>
  <si>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</si>
  <si>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</si>
  <si>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</si>
  <si>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</si>
  <si>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</si>
  <si>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</si>
  <si>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</si>
  <si>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</si>
  <si>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</si>
  <si>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</si>
  <si>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</si>
  <si>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</si>
  <si>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</si>
  <si>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</si>
  <si>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</si>
  <si>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</si>
  <si>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</si>
  <si>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</si>
  <si>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</si>
  <si>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</si>
  <si>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</si>
  <si>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</si>
  <si>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</si>
  <si>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</si>
  <si>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</si>
  <si>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</si>
  <si>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</si>
  <si>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</si>
  <si>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</si>
  <si>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</si>
  <si>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</si>
  <si>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</si>
  <si>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</si>
  <si>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</si>
  <si>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</si>
  <si>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</si>
  <si>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</si>
  <si>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</si>
  <si>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</si>
  <si>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</si>
  <si>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</si>
  <si>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</si>
  <si>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</si>
  <si>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</si>
  <si>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</si>
  <si>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</si>
  <si>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</si>
  <si>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</si>
  <si>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</si>
  <si>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</si>
  <si>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</si>
  <si>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</si>
  <si>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</si>
  <si>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</si>
  <si>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</si>
  <si>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</si>
  <si>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</si>
  <si>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</si>
  <si>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</si>
  <si>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</si>
  <si>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</si>
  <si>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</si>
  <si>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</si>
  <si>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</si>
  <si>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</si>
  <si>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</si>
  <si>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</si>
  <si>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</si>
  <si>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</si>
  <si>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</si>
  <si>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</si>
  <si>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</si>
  <si>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</si>
  <si>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</si>
  <si>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</si>
  <si>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</si>
  <si>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</si>
  <si>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</si>
  <si>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</si>
  <si>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</si>
  <si>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</si>
  <si>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</si>
  <si>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</si>
  <si>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</si>
  <si>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</si>
  <si>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</si>
  <si>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</si>
  <si>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</si>
  <si>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</si>
  <si>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</si>
  <si>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</si>
  <si>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</si>
  <si>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</si>
  <si>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</si>
  <si>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</si>
  <si>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</si>
  <si>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</si>
  <si>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</si>
  <si>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</si>
  <si>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</si>
  <si>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</si>
  <si>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</si>
  <si>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</si>
  <si>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</si>
  <si>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</si>
  <si>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</si>
  <si>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</si>
  <si>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</si>
  <si>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</si>
  <si>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</si>
  <si>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</si>
  <si>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</si>
  <si>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</si>
  <si>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</si>
  <si>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</si>
  <si>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</si>
  <si>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</si>
  <si>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</si>
  <si>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</si>
  <si>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</si>
  <si>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</si>
  <si>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</si>
  <si>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</si>
  <si>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</si>
  <si>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</si>
  <si>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</si>
  <si>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</si>
  <si>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</si>
  <si>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</si>
  <si>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</si>
  <si>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</si>
  <si>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</si>
  <si>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</si>
  <si>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</si>
  <si>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</si>
  <si>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</si>
  <si>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</si>
  <si>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</si>
  <si>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</si>
  <si>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</si>
  <si>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</si>
  <si>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</si>
  <si>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</si>
  <si>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</si>
  <si>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</si>
  <si>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</si>
  <si>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</si>
  <si>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</si>
  <si>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</si>
  <si>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</si>
  <si>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</si>
  <si>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</si>
  <si>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</si>
  <si>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</si>
  <si>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</si>
  <si>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</si>
  <si>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</si>
  <si>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</si>
  <si>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</si>
  <si>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</si>
  <si>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</si>
  <si>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</si>
  <si>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</si>
  <si>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</si>
  <si>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</si>
  <si>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</si>
  <si>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</si>
  <si>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</si>
  <si>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</si>
  <si>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</si>
  <si>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</si>
  <si>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</si>
  <si>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</si>
  <si>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</si>
  <si>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</si>
  <si>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</si>
  <si>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</si>
  <si>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</si>
  <si>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</si>
  <si>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</si>
  <si>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</si>
  <si>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重庆市綦江区农业农村委员会一般公共预算财政拨款支出预算表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</si>
  <si>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</si>
  <si>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</si>
  <si>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</si>
  <si>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</si>
  <si>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</si>
  <si>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</si>
  <si>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</si>
  <si>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</si>
  <si>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</si>
  <si>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</si>
  <si>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</si>
  <si>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</si>
  <si>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</si>
  <si>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</si>
  <si>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</si>
  <si>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</si>
  <si>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</si>
  <si>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</si>
  <si>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</si>
  <si>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</si>
  <si>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</si>
  <si>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</si>
  <si>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</si>
  <si>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</si>
  <si>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</si>
  <si>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</si>
  <si>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</si>
  <si>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</si>
  <si>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</si>
  <si>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</si>
  <si>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</si>
  <si>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</si>
  <si>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</si>
  <si>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</si>
  <si>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</si>
  <si>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</si>
  <si>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</si>
  <si>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</si>
  <si>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</si>
  <si>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</si>
  <si>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</si>
  <si>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</si>
  <si>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</si>
  <si>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</si>
  <si>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</si>
  <si>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</si>
  <si>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</si>
  <si>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</si>
  <si>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</si>
  <si>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</si>
  <si>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</si>
  <si>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</si>
  <si>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</si>
  <si>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</si>
  <si>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</si>
  <si>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</si>
  <si>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</si>
  <si>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</si>
  <si>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</si>
  <si>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</si>
  <si>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</si>
  <si>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</si>
  <si>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</si>
  <si>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</si>
  <si>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</si>
  <si>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</si>
  <si>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</si>
  <si>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</si>
  <si>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</si>
  <si>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</si>
  <si>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重庆市綦江区农业农村委员会一般公共预算财政拨款基本支出预算表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</si>
  <si>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</si>
  <si>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</si>
  <si>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</si>
  <si>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</si>
  <si>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</si>
  <si>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</si>
  <si>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</si>
  <si>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</si>
  <si>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</si>
  <si>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</si>
  <si>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</si>
  <si>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</si>
  <si>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</si>
  <si>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</si>
  <si>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</si>
  <si>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</si>
  <si>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</si>
  <si>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</si>
  <si>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</si>
  <si>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</si>
  <si>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</si>
  <si>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</si>
  <si>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</si>
  <si>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</si>
  <si>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</si>
  <si>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</si>
  <si>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</si>
  <si>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</si>
  <si>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</si>
  <si>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</si>
  <si>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</si>
  <si>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</si>
  <si>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</si>
  <si>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</si>
  <si>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</si>
  <si>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</si>
  <si>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</si>
  <si>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</si>
  <si>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</si>
  <si>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</si>
  <si>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</si>
  <si>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</si>
  <si>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</si>
  <si>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</si>
  <si>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</si>
  <si>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</si>
  <si>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</si>
  <si>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</si>
  <si>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</si>
  <si>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</si>
  <si>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</si>
  <si>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</si>
  <si>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</si>
  <si>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</si>
  <si>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</si>
  <si>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</si>
  <si>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</si>
  <si>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</si>
  <si>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</si>
  <si>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</si>
  <si>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</si>
  <si>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</si>
  <si>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</si>
  <si>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</si>
  <si>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</si>
  <si>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</si>
  <si>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</si>
  <si>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</si>
  <si>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</si>
  <si>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</si>
  <si>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</si>
  <si>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</si>
  <si>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</si>
  <si>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</si>
  <si>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</si>
  <si>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</si>
  <si>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</si>
  <si>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</si>
  <si>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</si>
  <si>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</si>
  <si>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</si>
  <si>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</si>
  <si>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</si>
  <si>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</si>
  <si>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</si>
  <si>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</si>
  <si>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</si>
  <si>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</si>
  <si>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</si>
  <si>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</si>
  <si>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</si>
  <si>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</si>
  <si>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</si>
  <si>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</si>
  <si>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</si>
  <si>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</si>
  <si>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</si>
  <si>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</si>
  <si>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</si>
  <si>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</si>
  <si>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</si>
  <si>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</si>
  <si>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</si>
  <si>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</si>
  <si>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</si>
  <si>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</si>
  <si>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</si>
  <si>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</si>
  <si>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</si>
  <si>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</si>
  <si>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</si>
  <si>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</si>
  <si>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</si>
  <si>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</si>
  <si>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</si>
  <si>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</si>
  <si>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</si>
  <si>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重庆市綦江区农业农村委员会政府性基金预算支出表</t>
  </si>
  <si>
    <t>本年政府性基金预算财政拨款支出</t>
  </si>
  <si>
    <t>234</t>
  </si>
  <si>
    <t xml:space="preserve"> 23402</t>
  </si>
  <si>
    <t xml:space="preserve">  抗疫相关支出</t>
  </si>
  <si>
    <t xml:space="preserve">  2340299</t>
  </si>
  <si>
    <t xml:space="preserve">    其他抗疫相关支出</t>
  </si>
  <si>
    <t xml:space="preserve"> 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</si>
  <si>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</si>
  <si>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</si>
  <si>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</si>
  <si>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</si>
  <si>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</si>
  <si>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</si>
  <si>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</si>
  <si>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</si>
  <si>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</si>
  <si>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</si>
  <si>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</si>
  <si>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</si>
  <si>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</si>
  <si>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</si>
  <si>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重庆市綦江区农业农村委员会部门收入总表</t>
  </si>
  <si>
    <t>科目</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</si>
  <si>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</si>
  <si>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</si>
  <si>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</si>
  <si>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</si>
  <si>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</si>
  <si>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</si>
  <si>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</si>
  <si>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</si>
  <si>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</si>
  <si>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</si>
  <si>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</si>
  <si>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</si>
  <si>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</si>
  <si>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</si>
  <si>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</si>
  <si>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</si>
  <si>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</si>
  <si>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</si>
  <si>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</si>
  <si>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</si>
  <si>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</si>
  <si>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</si>
  <si>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</si>
  <si>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</si>
  <si>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</si>
  <si>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</si>
  <si>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</si>
  <si>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</si>
  <si>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</si>
  <si>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</si>
  <si>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</si>
  <si>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</si>
  <si>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</si>
  <si>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</si>
  <si>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</si>
  <si>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</si>
  <si>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</si>
  <si>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</si>
  <si>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</si>
  <si>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</si>
  <si>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</si>
  <si>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</si>
  <si>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</si>
  <si>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</si>
  <si>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</si>
  <si>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</si>
  <si>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</si>
  <si>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</si>
  <si>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</si>
  <si>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</si>
  <si>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</si>
  <si>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</si>
  <si>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</si>
  <si>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</si>
  <si>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</si>
  <si>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</si>
  <si>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</si>
  <si>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</si>
  <si>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</si>
  <si>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</si>
  <si>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</si>
  <si>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</si>
  <si>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</si>
  <si>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</si>
  <si>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</si>
  <si>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</si>
  <si>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</si>
  <si>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</si>
  <si>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</si>
  <si>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</si>
  <si>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</si>
  <si>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</si>
  <si>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</si>
  <si>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</si>
  <si>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</si>
  <si>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</si>
  <si>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</si>
  <si>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</si>
  <si>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</si>
  <si>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</si>
  <si>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</si>
  <si>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</si>
  <si>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重庆市綦江区农业农村委员会部门支出总表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</si>
  <si>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</si>
  <si>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</si>
  <si>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</si>
  <si>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</si>
  <si>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</si>
  <si>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</si>
  <si>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</si>
  <si>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</si>
  <si>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</si>
  <si>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</si>
  <si>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</si>
  <si>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</si>
  <si>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</si>
  <si>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</si>
  <si>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</si>
  <si>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</si>
  <si>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</si>
  <si>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</si>
  <si>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</si>
  <si>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</si>
  <si>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</si>
  <si>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</si>
  <si>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</si>
  <si>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</si>
  <si>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</si>
  <si>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重庆市綦江区农业农村委员会政府采购预算明细表</t>
  </si>
  <si>
    <t>教育收费收入预算</t>
  </si>
  <si>
    <t>货物类</t>
  </si>
  <si>
    <t>服务类</t>
  </si>
  <si>
    <t>工程类</t>
  </si>
  <si>
    <t>2021年部门（单位）预算整体绩效目标表</t>
  </si>
  <si>
    <t>部门（单位）名称</t>
  </si>
  <si>
    <t>重庆市綦江区农业农村委员会</t>
  </si>
  <si>
    <t>支出预算总量</t>
  </si>
  <si>
    <t>其中：部门预算支出</t>
  </si>
  <si>
    <t>当年整体绩效目标</t>
  </si>
  <si>
    <t>全年粮食生产86.6万亩，35.5万吨；生猪出栏56万头；蔬菜生产34万亩，53万吨；农村集体产权制度改革1460个，高标准农田建设10万亩。</t>
  </si>
  <si>
    <t>绩效指标</t>
  </si>
  <si>
    <t>指标名称</t>
  </si>
  <si>
    <t>指标权重</t>
  </si>
  <si>
    <t>计量单位</t>
  </si>
  <si>
    <t>指标性质</t>
  </si>
  <si>
    <t>指标值</t>
  </si>
  <si>
    <t>粮食生产</t>
  </si>
  <si>
    <t>30</t>
  </si>
  <si>
    <t>万亩</t>
  </si>
  <si>
    <t>≤</t>
  </si>
  <si>
    <t>生猪出栏</t>
  </si>
  <si>
    <t>万头</t>
  </si>
  <si>
    <t>蔬菜生产</t>
  </si>
  <si>
    <t>20</t>
  </si>
  <si>
    <t>农村集体产权制度改革（集体经济组织）</t>
  </si>
  <si>
    <t>10</t>
  </si>
  <si>
    <t>个</t>
  </si>
  <si>
    <t>高标准农田建设</t>
  </si>
  <si>
    <t>备注：没有分配到部门、街道事项的项目，支出预算总量应等于部门预算支出</t>
  </si>
  <si>
    <t>2021年区级项目资金绩效目标表</t>
  </si>
  <si>
    <t>项目名称</t>
  </si>
  <si>
    <t>渔船禁捕和渔民退捕项目</t>
  </si>
  <si>
    <t>业务主管部门</t>
  </si>
  <si>
    <t>当年预算</t>
  </si>
  <si>
    <t>本级支出</t>
  </si>
  <si>
    <t>分配到部门、街道</t>
  </si>
  <si>
    <t>项目概况</t>
  </si>
  <si>
    <t>拆解渔船64艘，安置72名渔民，需支付渔船行政许可撤回补偿、渔船及网具补偿、渔民就业、社会保障补助、提前退捕奖励等资金908.4万元。资金来源:中央、市级资金已到位520万元，区级资金388.4万元。</t>
  </si>
  <si>
    <t>立项依据</t>
  </si>
  <si>
    <t>按《重庆市綦江区人民政府办公室关于印发綦江区渔业船舶禁捕和渔民退捕转产工作实施方案的通知》綦江府办发〔2020〕39号文件精神</t>
  </si>
  <si>
    <t>当年绩效目标</t>
  </si>
  <si>
    <t>全面提前完成市级下达的长江禁捕任务</t>
  </si>
  <si>
    <t>是否核心指标</t>
  </si>
  <si>
    <t>渔船拆除销毁</t>
  </si>
  <si>
    <t>艘</t>
  </si>
  <si>
    <t>＝</t>
  </si>
  <si>
    <t>是</t>
  </si>
  <si>
    <t>妥善安置渔民</t>
  </si>
  <si>
    <t>人</t>
  </si>
  <si>
    <t>给渔民购买养老保险</t>
  </si>
  <si>
    <t>时效指标(2021.1.1-2021.12.31)</t>
  </si>
  <si>
    <t>否</t>
  </si>
  <si>
    <t>成本指标</t>
  </si>
  <si>
    <t>万元</t>
  </si>
  <si>
    <t>生态效益(保护渔业资源)</t>
  </si>
  <si>
    <t>群众满意度</t>
  </si>
  <si>
    <t>≥</t>
  </si>
  <si>
    <t>备注：分配到部门、街道的资金指由部门、街镇列支的项目，不包括分配后应由区本级列支的资金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</si>
</sst>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color indexed="63"/>
      </left>
      <right>
        <color indexed="63"/>
      </right>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5"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7" borderId="0" applyNumberFormat="0" applyBorder="0" applyAlignment="0" applyProtection="0"/>
    <xf numFmtId="0" fontId="28" fillId="0" borderId="5" applyNumberFormat="0" applyFill="0" applyAlignment="0" applyProtection="0"/>
    <xf numFmtId="0" fontId="25" fillId="8" borderId="0" applyNumberFormat="0" applyBorder="0" applyAlignment="0" applyProtection="0"/>
    <xf numFmtId="0" fontId="34" fillId="4" borderId="6" applyNumberFormat="0" applyAlignment="0" applyProtection="0"/>
    <xf numFmtId="0" fontId="35" fillId="4" borderId="1" applyNumberFormat="0" applyAlignment="0" applyProtection="0"/>
    <xf numFmtId="0" fontId="36" fillId="9" borderId="7" applyNumberFormat="0" applyAlignment="0" applyProtection="0"/>
    <xf numFmtId="0" fontId="0" fillId="10" borderId="0" applyNumberFormat="0" applyBorder="0" applyAlignment="0" applyProtection="0"/>
    <xf numFmtId="0" fontId="25" fillId="11" borderId="0" applyNumberFormat="0" applyBorder="0" applyAlignment="0" applyProtection="0"/>
    <xf numFmtId="0" fontId="37" fillId="0" borderId="8" applyNumberFormat="0" applyFill="0" applyAlignment="0" applyProtection="0"/>
    <xf numFmtId="0" fontId="2" fillId="0" borderId="9" applyNumberFormat="0" applyFill="0" applyAlignment="0" applyProtection="0"/>
    <xf numFmtId="0" fontId="38" fillId="10" borderId="0" applyNumberFormat="0" applyBorder="0" applyAlignment="0" applyProtection="0"/>
    <xf numFmtId="0" fontId="39" fillId="8"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5" fillId="16" borderId="0" applyNumberFormat="0" applyBorder="0" applyAlignment="0" applyProtection="0"/>
    <xf numFmtId="0" fontId="0"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0" fillId="8" borderId="0" applyNumberFormat="0" applyBorder="0" applyAlignment="0" applyProtection="0"/>
    <xf numFmtId="0" fontId="25"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6"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6"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wrapText="1"/>
      <protection/>
    </xf>
    <xf numFmtId="0" fontId="14" fillId="0" borderId="18" xfId="65" applyNumberFormat="1" applyFont="1" applyFill="1" applyBorder="1" applyAlignment="1" applyProtection="1">
      <alignment horizontal="center" vertical="center" wrapText="1"/>
      <protection/>
    </xf>
    <xf numFmtId="0" fontId="14" fillId="0" borderId="19" xfId="65" applyFont="1" applyBorder="1" applyAlignment="1">
      <alignment horizontal="center" vertical="center" wrapText="1"/>
      <protection/>
    </xf>
    <xf numFmtId="0" fontId="14" fillId="0" borderId="19" xfId="65" applyFont="1" applyFill="1" applyBorder="1" applyAlignment="1">
      <alignment horizontal="center" vertical="center" wrapText="1"/>
      <protection/>
    </xf>
    <xf numFmtId="49" fontId="9" fillId="0" borderId="18"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7" xfId="65" applyNumberFormat="1" applyFont="1" applyFill="1" applyBorder="1" applyAlignment="1" applyProtection="1">
      <alignment horizontal="right" vertical="center" wrapText="1"/>
      <protection/>
    </xf>
    <xf numFmtId="4" fontId="9" fillId="0" borderId="20"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8"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21" xfId="65" applyNumberFormat="1" applyFont="1" applyFill="1" applyBorder="1" applyAlignment="1" applyProtection="1">
      <alignment horizontal="right"/>
      <protection/>
    </xf>
    <xf numFmtId="0" fontId="14" fillId="0" borderId="22"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22" xfId="65" applyNumberFormat="1" applyFont="1" applyFill="1" applyBorder="1" applyAlignment="1" applyProtection="1">
      <alignment horizontal="center" vertical="center"/>
      <protection/>
    </xf>
    <xf numFmtId="0" fontId="14" fillId="0" borderId="22" xfId="65" applyNumberFormat="1" applyFont="1" applyFill="1" applyBorder="1" applyAlignment="1" applyProtection="1">
      <alignment horizontal="centerContinuous" vertical="center" wrapText="1"/>
      <protection/>
    </xf>
    <xf numFmtId="0" fontId="9" fillId="0" borderId="23" xfId="65" applyFont="1" applyFill="1" applyBorder="1" applyAlignment="1">
      <alignment vertical="center"/>
      <protection/>
    </xf>
    <xf numFmtId="4" fontId="9" fillId="0" borderId="19" xfId="65" applyNumberFormat="1" applyFont="1" applyFill="1" applyBorder="1" applyAlignment="1" applyProtection="1">
      <alignment horizontal="right" vertical="center" wrapText="1"/>
      <protection/>
    </xf>
    <xf numFmtId="0" fontId="9" fillId="0" borderId="24" xfId="65" applyFont="1" applyBorder="1" applyAlignment="1">
      <alignment vertical="center" wrapText="1"/>
      <protection/>
    </xf>
    <xf numFmtId="4" fontId="9" fillId="0" borderId="24" xfId="65" applyNumberFormat="1" applyFont="1" applyBorder="1" applyAlignment="1">
      <alignment vertical="center" wrapText="1"/>
      <protection/>
    </xf>
    <xf numFmtId="0" fontId="9" fillId="0" borderId="18" xfId="65" applyFont="1" applyBorder="1" applyAlignment="1">
      <alignment vertical="center"/>
      <protection/>
    </xf>
    <xf numFmtId="0" fontId="9" fillId="0" borderId="17" xfId="65" applyFont="1" applyBorder="1" applyAlignment="1">
      <alignment vertical="center" wrapText="1"/>
      <protection/>
    </xf>
    <xf numFmtId="4" fontId="9" fillId="0" borderId="17" xfId="65" applyNumberFormat="1" applyFont="1" applyBorder="1" applyAlignment="1">
      <alignment vertical="center" wrapText="1"/>
      <protection/>
    </xf>
    <xf numFmtId="0" fontId="9" fillId="0" borderId="18" xfId="65" applyFont="1" applyBorder="1" applyAlignment="1">
      <alignment horizontal="left" vertical="center"/>
      <protection/>
    </xf>
    <xf numFmtId="0" fontId="9" fillId="0" borderId="18"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7" xfId="65" applyFont="1" applyFill="1" applyBorder="1" applyAlignment="1">
      <alignment vertical="center" wrapText="1"/>
      <protection/>
    </xf>
    <xf numFmtId="4" fontId="9" fillId="0" borderId="22"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22"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8"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4" fillId="0" borderId="0" xfId="65" applyFont="1">
      <alignment/>
      <protection/>
    </xf>
    <xf numFmtId="0" fontId="14" fillId="0" borderId="23" xfId="65" applyNumberFormat="1" applyFont="1" applyFill="1" applyBorder="1" applyAlignment="1" applyProtection="1">
      <alignment horizontal="center" vertical="center" wrapText="1"/>
      <protection/>
    </xf>
    <xf numFmtId="0" fontId="14" fillId="0" borderId="24"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8"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19" fillId="0" borderId="0" xfId="65" applyFont="1" applyAlignment="1">
      <alignment horizontal="left"/>
      <protection/>
    </xf>
    <xf numFmtId="0" fontId="19"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25"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protection/>
    </xf>
    <xf numFmtId="0" fontId="14" fillId="0" borderId="26" xfId="65" applyNumberFormat="1" applyFont="1" applyFill="1" applyBorder="1" applyAlignment="1" applyProtection="1">
      <alignment horizontal="center" vertical="center"/>
      <protection/>
    </xf>
    <xf numFmtId="49" fontId="14" fillId="0" borderId="22" xfId="65" applyNumberFormat="1" applyFont="1" applyFill="1" applyBorder="1" applyAlignment="1" applyProtection="1">
      <alignment horizontal="left" vertical="center"/>
      <protection/>
    </xf>
    <xf numFmtId="0" fontId="14" fillId="0" borderId="2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22" xfId="65" applyNumberFormat="1" applyFont="1" applyFill="1" applyBorder="1" applyAlignment="1" applyProtection="1">
      <alignment horizontal="right" vertical="center"/>
      <protection/>
    </xf>
    <xf numFmtId="176" fontId="14" fillId="0" borderId="26"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22" xfId="64" applyNumberFormat="1" applyFont="1" applyFill="1" applyBorder="1" applyAlignment="1" applyProtection="1">
      <alignment horizontal="center" vertical="center" wrapText="1"/>
      <protection/>
    </xf>
    <xf numFmtId="0" fontId="9" fillId="0" borderId="22" xfId="64" applyFont="1" applyBorder="1" applyAlignment="1">
      <alignment horizontal="center" vertical="center"/>
      <protection/>
    </xf>
    <xf numFmtId="4" fontId="9" fillId="0" borderId="19" xfId="64" applyNumberFormat="1" applyFont="1" applyFill="1" applyBorder="1" applyAlignment="1">
      <alignment horizontal="right" vertical="center" wrapText="1"/>
      <protection/>
    </xf>
    <xf numFmtId="4" fontId="9" fillId="0" borderId="22" xfId="64" applyNumberFormat="1" applyFont="1" applyBorder="1" applyAlignment="1">
      <alignment horizontal="left" vertical="center"/>
      <protection/>
    </xf>
    <xf numFmtId="4" fontId="9" fillId="0" borderId="22" xfId="64" applyNumberFormat="1" applyFont="1" applyBorder="1" applyAlignment="1">
      <alignment horizontal="right" vertical="center"/>
      <protection/>
    </xf>
    <xf numFmtId="0" fontId="9" fillId="0" borderId="18"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7"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8" xfId="64" applyFont="1" applyBorder="1" applyAlignment="1">
      <alignment horizontal="left" vertical="center"/>
      <protection/>
    </xf>
    <xf numFmtId="4" fontId="9" fillId="0" borderId="22" xfId="64" applyNumberFormat="1" applyFont="1" applyFill="1" applyBorder="1" applyAlignment="1" applyProtection="1">
      <alignment horizontal="right" vertical="center" wrapText="1"/>
      <protection/>
    </xf>
    <xf numFmtId="4" fontId="9" fillId="0" borderId="17"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0" fontId="9" fillId="0" borderId="27" xfId="64" applyFont="1" applyFill="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28"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18" borderId="10" xfId="0" applyFont="1" applyFill="1" applyBorder="1" applyAlignment="1">
      <alignment horizontal="center"/>
    </xf>
    <xf numFmtId="0" fontId="22"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9" sqref="D9"/>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1"/>
      <c r="B1" s="32"/>
      <c r="C1" s="32"/>
      <c r="D1" s="32"/>
      <c r="E1" s="32"/>
      <c r="F1" s="32"/>
    </row>
    <row r="2" spans="1:11" ht="40.5" customHeight="1">
      <c r="A2" s="33" t="s">
        <v>664</v>
      </c>
      <c r="B2" s="33"/>
      <c r="C2" s="33"/>
      <c r="D2" s="33"/>
      <c r="E2" s="33"/>
      <c r="F2" s="33"/>
      <c r="G2" s="33"/>
      <c r="H2" s="33"/>
      <c r="I2" s="33"/>
      <c r="J2" s="33"/>
      <c r="K2" s="33"/>
    </row>
    <row r="3" spans="1:11" ht="21.75" customHeight="1">
      <c r="A3" s="32"/>
      <c r="B3" s="32"/>
      <c r="C3" s="32"/>
      <c r="D3" s="32"/>
      <c r="E3" s="32"/>
      <c r="F3" s="32"/>
      <c r="K3" t="s">
        <v>312</v>
      </c>
    </row>
    <row r="4" spans="1:11" ht="22.5" customHeight="1">
      <c r="A4" s="34" t="s">
        <v>315</v>
      </c>
      <c r="B4" s="35" t="s">
        <v>317</v>
      </c>
      <c r="C4" s="35" t="s">
        <v>550</v>
      </c>
      <c r="D4" s="35" t="s">
        <v>540</v>
      </c>
      <c r="E4" s="35" t="s">
        <v>541</v>
      </c>
      <c r="F4" s="35" t="s">
        <v>542</v>
      </c>
      <c r="G4" s="35" t="s">
        <v>543</v>
      </c>
      <c r="H4" s="35"/>
      <c r="I4" s="35" t="s">
        <v>544</v>
      </c>
      <c r="J4" s="35" t="s">
        <v>545</v>
      </c>
      <c r="K4" s="35" t="s">
        <v>548</v>
      </c>
    </row>
    <row r="5" spans="1:11" s="30" customFormat="1" ht="57" customHeight="1">
      <c r="A5" s="34"/>
      <c r="B5" s="35"/>
      <c r="C5" s="35"/>
      <c r="D5" s="35"/>
      <c r="E5" s="35"/>
      <c r="F5" s="35"/>
      <c r="G5" s="35" t="s">
        <v>556</v>
      </c>
      <c r="H5" s="35" t="s">
        <v>665</v>
      </c>
      <c r="I5" s="35"/>
      <c r="J5" s="35"/>
      <c r="K5" s="35"/>
    </row>
    <row r="6" spans="1:11" ht="30" customHeight="1">
      <c r="A6" s="36" t="s">
        <v>317</v>
      </c>
      <c r="B6" s="37">
        <v>1030.39</v>
      </c>
      <c r="C6" s="37">
        <v>661.19</v>
      </c>
      <c r="D6" s="37">
        <v>369.2</v>
      </c>
      <c r="E6" s="38"/>
      <c r="F6" s="38"/>
      <c r="G6" s="38"/>
      <c r="H6" s="38"/>
      <c r="I6" s="38"/>
      <c r="J6" s="38"/>
      <c r="K6" s="38"/>
    </row>
    <row r="7" spans="1:11" ht="48" customHeight="1">
      <c r="A7" s="39" t="s">
        <v>666</v>
      </c>
      <c r="B7" s="37">
        <v>327.25</v>
      </c>
      <c r="C7" s="37">
        <v>252.05</v>
      </c>
      <c r="D7" s="37">
        <v>75.2</v>
      </c>
      <c r="E7" s="38"/>
      <c r="F7" s="38"/>
      <c r="G7" s="38"/>
      <c r="H7" s="38"/>
      <c r="I7" s="38"/>
      <c r="J7" s="38"/>
      <c r="K7" s="38"/>
    </row>
    <row r="8" spans="1:11" ht="48" customHeight="1">
      <c r="A8" s="39" t="s">
        <v>667</v>
      </c>
      <c r="B8" s="37">
        <v>703.14</v>
      </c>
      <c r="C8" s="37">
        <v>409.14</v>
      </c>
      <c r="D8" s="37">
        <v>294</v>
      </c>
      <c r="E8" s="38"/>
      <c r="F8" s="38"/>
      <c r="G8" s="38"/>
      <c r="H8" s="38"/>
      <c r="I8" s="38"/>
      <c r="J8" s="38"/>
      <c r="K8" s="38"/>
    </row>
    <row r="9" spans="1:11" ht="49.5" customHeight="1">
      <c r="A9" s="39" t="s">
        <v>668</v>
      </c>
      <c r="B9" s="37">
        <f>C9+D9</f>
        <v>0</v>
      </c>
      <c r="C9" s="37">
        <v>0</v>
      </c>
      <c r="D9" s="37">
        <v>0</v>
      </c>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A1" sqref="A1"/>
    </sheetView>
  </sheetViews>
  <sheetFormatPr defaultColWidth="9.00390625" defaultRowHeight="14.25"/>
  <cols>
    <col min="1" max="1" width="19.00390625" style="13" customWidth="1"/>
    <col min="2" max="2" width="32.875" style="13" customWidth="1"/>
    <col min="3" max="6" width="19.50390625" style="13" customWidth="1"/>
    <col min="7" max="255" width="9.00390625" style="13" customWidth="1"/>
    <col min="256" max="256" width="1.12109375" style="13" customWidth="1"/>
  </cols>
  <sheetData>
    <row r="1" ht="21" customHeight="1">
      <c r="A1" s="14"/>
    </row>
    <row r="2" spans="1:6" ht="47.25" customHeight="1">
      <c r="A2" s="15" t="s">
        <v>669</v>
      </c>
      <c r="B2" s="15"/>
      <c r="C2" s="15"/>
      <c r="D2" s="15"/>
      <c r="E2" s="15"/>
      <c r="F2" s="15"/>
    </row>
    <row r="3" spans="1:6" ht="19.5" customHeight="1">
      <c r="A3" s="3"/>
      <c r="B3" s="3"/>
      <c r="C3" s="3"/>
      <c r="D3" s="3"/>
      <c r="E3" s="3"/>
      <c r="F3" s="16" t="s">
        <v>312</v>
      </c>
    </row>
    <row r="4" spans="1:6" ht="36" customHeight="1">
      <c r="A4" s="17" t="s">
        <v>670</v>
      </c>
      <c r="B4" s="17" t="s">
        <v>671</v>
      </c>
      <c r="C4" s="17"/>
      <c r="D4" s="17" t="s">
        <v>672</v>
      </c>
      <c r="E4" s="17">
        <v>6461.89</v>
      </c>
      <c r="F4" s="17"/>
    </row>
    <row r="5" spans="1:6" ht="36" customHeight="1">
      <c r="A5" s="17"/>
      <c r="B5" s="17"/>
      <c r="C5" s="17"/>
      <c r="D5" s="17" t="s">
        <v>673</v>
      </c>
      <c r="E5" s="17">
        <v>6461.89</v>
      </c>
      <c r="F5" s="17"/>
    </row>
    <row r="6" spans="1:6" ht="73.5" customHeight="1">
      <c r="A6" s="17" t="s">
        <v>674</v>
      </c>
      <c r="B6" s="17" t="s">
        <v>675</v>
      </c>
      <c r="C6" s="17"/>
      <c r="D6" s="17"/>
      <c r="E6" s="17"/>
      <c r="F6" s="17"/>
    </row>
    <row r="7" spans="1:6" ht="26.25" customHeight="1">
      <c r="A7" s="18" t="s">
        <v>676</v>
      </c>
      <c r="B7" s="17" t="s">
        <v>677</v>
      </c>
      <c r="C7" s="17" t="s">
        <v>678</v>
      </c>
      <c r="D7" s="17" t="s">
        <v>679</v>
      </c>
      <c r="E7" s="17" t="s">
        <v>680</v>
      </c>
      <c r="F7" s="17" t="s">
        <v>681</v>
      </c>
    </row>
    <row r="8" spans="1:6" ht="26.25" customHeight="1">
      <c r="A8" s="18"/>
      <c r="B8" s="19" t="s">
        <v>682</v>
      </c>
      <c r="C8" s="17" t="s">
        <v>683</v>
      </c>
      <c r="D8" s="20" t="s">
        <v>684</v>
      </c>
      <c r="E8" s="17" t="s">
        <v>685</v>
      </c>
      <c r="F8" s="17">
        <v>86.6</v>
      </c>
    </row>
    <row r="9" spans="1:6" ht="26.25" customHeight="1">
      <c r="A9" s="18"/>
      <c r="B9" s="19" t="s">
        <v>686</v>
      </c>
      <c r="C9" s="17" t="s">
        <v>683</v>
      </c>
      <c r="D9" s="20" t="s">
        <v>687</v>
      </c>
      <c r="E9" s="17" t="s">
        <v>685</v>
      </c>
      <c r="F9" s="17">
        <v>56</v>
      </c>
    </row>
    <row r="10" spans="1:6" ht="26.25" customHeight="1">
      <c r="A10" s="18"/>
      <c r="B10" s="19" t="s">
        <v>688</v>
      </c>
      <c r="C10" s="18" t="s">
        <v>689</v>
      </c>
      <c r="D10" s="18" t="s">
        <v>684</v>
      </c>
      <c r="E10" s="18" t="s">
        <v>685</v>
      </c>
      <c r="F10" s="18">
        <v>34</v>
      </c>
    </row>
    <row r="11" spans="1:6" ht="36.75" customHeight="1">
      <c r="A11" s="18"/>
      <c r="B11" s="19" t="s">
        <v>690</v>
      </c>
      <c r="C11" s="18" t="s">
        <v>691</v>
      </c>
      <c r="D11" s="18" t="s">
        <v>692</v>
      </c>
      <c r="E11" s="18" t="s">
        <v>685</v>
      </c>
      <c r="F11" s="18">
        <v>1460</v>
      </c>
    </row>
    <row r="12" spans="1:6" ht="26.25" customHeight="1">
      <c r="A12" s="18"/>
      <c r="B12" s="19" t="s">
        <v>693</v>
      </c>
      <c r="C12" s="18" t="s">
        <v>691</v>
      </c>
      <c r="D12" s="18" t="s">
        <v>684</v>
      </c>
      <c r="E12" s="18" t="s">
        <v>685</v>
      </c>
      <c r="F12" s="18">
        <v>10</v>
      </c>
    </row>
    <row r="13" spans="1:6" ht="26.25" customHeight="1">
      <c r="A13" s="18"/>
      <c r="B13" s="17"/>
      <c r="C13" s="21"/>
      <c r="D13" s="21"/>
      <c r="E13" s="21"/>
      <c r="F13" s="21"/>
    </row>
    <row r="14" spans="1:6" ht="26.25" customHeight="1">
      <c r="A14" s="18"/>
      <c r="B14" s="17"/>
      <c r="C14" s="21"/>
      <c r="D14" s="21"/>
      <c r="E14" s="21"/>
      <c r="F14" s="21"/>
    </row>
    <row r="15" spans="1:6" ht="26.25" customHeight="1">
      <c r="A15" s="18"/>
      <c r="B15" s="17"/>
      <c r="C15" s="21"/>
      <c r="D15" s="21"/>
      <c r="E15" s="21"/>
      <c r="F15" s="21"/>
    </row>
    <row r="16" spans="1:6" ht="26.25" customHeight="1">
      <c r="A16" s="18"/>
      <c r="B16" s="17"/>
      <c r="C16" s="21"/>
      <c r="D16" s="21"/>
      <c r="E16" s="21"/>
      <c r="F16" s="21"/>
    </row>
    <row r="17" spans="1:6" ht="12.75">
      <c r="A17" s="22" t="s">
        <v>694</v>
      </c>
      <c r="B17" s="23"/>
      <c r="C17" s="23"/>
      <c r="D17" s="23"/>
      <c r="E17" s="23"/>
      <c r="F17" s="23"/>
    </row>
    <row r="18" spans="1:6" ht="12.75">
      <c r="A18" s="24"/>
      <c r="B18" s="24"/>
      <c r="C18" s="24"/>
      <c r="D18" s="24"/>
      <c r="E18" s="24"/>
      <c r="F18" s="24"/>
    </row>
    <row r="19" spans="1:6" ht="12.75">
      <c r="A19" s="25"/>
      <c r="B19" s="26"/>
      <c r="C19" s="27"/>
      <c r="D19" s="27"/>
      <c r="E19" s="27"/>
      <c r="F19" s="26"/>
    </row>
    <row r="20" spans="1:6" ht="12.75">
      <c r="A20" s="25"/>
      <c r="B20" s="26"/>
      <c r="C20" s="27"/>
      <c r="D20" s="27"/>
      <c r="E20" s="27"/>
      <c r="F20" s="26"/>
    </row>
    <row r="21" spans="1:6" ht="12.75">
      <c r="A21" s="25"/>
      <c r="B21" s="26"/>
      <c r="C21" s="27"/>
      <c r="D21" s="27"/>
      <c r="E21" s="27"/>
      <c r="F21" s="26"/>
    </row>
    <row r="22" spans="1:6" ht="12.75">
      <c r="A22" s="25"/>
      <c r="B22" s="26"/>
      <c r="C22" s="27"/>
      <c r="D22" s="27"/>
      <c r="E22" s="27"/>
      <c r="F22" s="26"/>
    </row>
    <row r="23" spans="1:6" ht="12.75">
      <c r="A23" s="25"/>
      <c r="B23" s="26"/>
      <c r="C23" s="27"/>
      <c r="D23" s="27"/>
      <c r="E23" s="27"/>
      <c r="F23" s="26"/>
    </row>
    <row r="24" spans="1:6" ht="12.75">
      <c r="A24" s="25"/>
      <c r="B24" s="26"/>
      <c r="C24" s="27"/>
      <c r="D24" s="27"/>
      <c r="E24" s="27"/>
      <c r="F24" s="26"/>
    </row>
    <row r="25" spans="1:6" ht="12.75">
      <c r="A25" s="25"/>
      <c r="B25" s="26"/>
      <c r="C25" s="27"/>
      <c r="D25" s="27"/>
      <c r="E25" s="27"/>
      <c r="F25" s="26"/>
    </row>
    <row r="26" spans="1:6" ht="12.75">
      <c r="A26" s="25"/>
      <c r="B26" s="26"/>
      <c r="C26" s="27"/>
      <c r="D26" s="27"/>
      <c r="E26" s="27"/>
      <c r="F26" s="26"/>
    </row>
    <row r="27" spans="1:6" ht="12.75">
      <c r="A27" s="25"/>
      <c r="B27" s="26"/>
      <c r="C27" s="27"/>
      <c r="D27" s="27"/>
      <c r="E27" s="27"/>
      <c r="F27" s="26"/>
    </row>
    <row r="28" spans="1:6" ht="12.75">
      <c r="A28" s="25"/>
      <c r="B28" s="26"/>
      <c r="C28" s="27"/>
      <c r="D28" s="27"/>
      <c r="E28" s="27"/>
      <c r="F28" s="26"/>
    </row>
    <row r="29" spans="1:6" ht="12.75">
      <c r="A29" s="25"/>
      <c r="B29" s="26"/>
      <c r="C29" s="27"/>
      <c r="D29" s="27"/>
      <c r="E29" s="27"/>
      <c r="F29" s="26"/>
    </row>
    <row r="30" spans="1:6" ht="12.75">
      <c r="A30" s="25"/>
      <c r="B30" s="26"/>
      <c r="C30" s="27"/>
      <c r="D30" s="27"/>
      <c r="E30" s="27"/>
      <c r="F30" s="26"/>
    </row>
    <row r="31" spans="1:6" ht="12.75">
      <c r="A31" s="25"/>
      <c r="B31" s="26"/>
      <c r="C31" s="27"/>
      <c r="D31" s="27"/>
      <c r="E31" s="27"/>
      <c r="F31" s="26"/>
    </row>
    <row r="32" spans="1:6" ht="12.75">
      <c r="A32" s="25"/>
      <c r="B32" s="26"/>
      <c r="C32" s="27"/>
      <c r="D32" s="27"/>
      <c r="E32" s="27"/>
      <c r="F32" s="26"/>
    </row>
    <row r="33" spans="1:6" ht="12.75">
      <c r="A33" s="25"/>
      <c r="B33" s="26"/>
      <c r="C33" s="27"/>
      <c r="D33" s="27"/>
      <c r="E33" s="27"/>
      <c r="F33" s="26"/>
    </row>
    <row r="34" spans="1:6" ht="12.75">
      <c r="A34" s="25"/>
      <c r="B34" s="26"/>
      <c r="C34" s="27"/>
      <c r="D34" s="27"/>
      <c r="E34" s="27"/>
      <c r="F34" s="26"/>
    </row>
    <row r="35" spans="1:6" ht="12.75">
      <c r="A35" s="25"/>
      <c r="B35" s="26"/>
      <c r="C35" s="27"/>
      <c r="D35" s="27"/>
      <c r="E35" s="27"/>
      <c r="F35" s="26"/>
    </row>
    <row r="36" spans="2:6" ht="12.75">
      <c r="B36" s="28"/>
      <c r="C36" s="29"/>
      <c r="D36" s="29"/>
      <c r="E36" s="29"/>
      <c r="F36" s="28"/>
    </row>
    <row r="37" spans="2:6" ht="12.75">
      <c r="B37" s="28"/>
      <c r="C37" s="29"/>
      <c r="D37" s="29"/>
      <c r="E37" s="29"/>
      <c r="F37" s="28"/>
    </row>
    <row r="38" spans="2:6" ht="12.75">
      <c r="B38" s="28"/>
      <c r="C38" s="28"/>
      <c r="D38" s="28"/>
      <c r="E38" s="28"/>
      <c r="F38" s="28"/>
    </row>
    <row r="39" spans="2:6" ht="12.75">
      <c r="B39" s="28"/>
      <c r="C39" s="28"/>
      <c r="D39" s="28"/>
      <c r="E39" s="28"/>
      <c r="F39" s="28"/>
    </row>
    <row r="40" spans="2:6" ht="12.75">
      <c r="B40" s="28"/>
      <c r="C40" s="28"/>
      <c r="D40" s="28"/>
      <c r="E40" s="28"/>
      <c r="F40" s="28"/>
    </row>
    <row r="41" spans="2:6" ht="12.75">
      <c r="B41" s="28"/>
      <c r="C41" s="28"/>
      <c r="D41" s="28"/>
      <c r="E41" s="28"/>
      <c r="F41" s="28"/>
    </row>
    <row r="42" spans="2:6" ht="12.75">
      <c r="B42" s="28"/>
      <c r="C42" s="28"/>
      <c r="D42" s="28"/>
      <c r="E42" s="28"/>
      <c r="F42" s="28"/>
    </row>
    <row r="43" spans="2:6" ht="12.75">
      <c r="B43" s="28"/>
      <c r="C43" s="28"/>
      <c r="D43" s="28"/>
      <c r="E43" s="28"/>
      <c r="F43" s="28"/>
    </row>
    <row r="44" spans="2:6" ht="12.75">
      <c r="B44" s="28"/>
      <c r="C44" s="28"/>
      <c r="D44" s="28"/>
      <c r="E44" s="28"/>
      <c r="F44" s="28"/>
    </row>
    <row r="45" spans="2:6" ht="12.75">
      <c r="B45" s="28"/>
      <c r="C45" s="28"/>
      <c r="D45" s="28"/>
      <c r="E45" s="28"/>
      <c r="F45" s="28"/>
    </row>
    <row r="46" spans="2:6" ht="12.75">
      <c r="B46" s="28"/>
      <c r="C46" s="28"/>
      <c r="D46" s="28"/>
      <c r="E46" s="28"/>
      <c r="F46" s="28"/>
    </row>
    <row r="47" spans="2:6" ht="12.75">
      <c r="B47" s="28"/>
      <c r="C47" s="28"/>
      <c r="D47" s="28"/>
      <c r="E47" s="28"/>
      <c r="F47" s="28"/>
    </row>
    <row r="48" spans="2:6" ht="12.75">
      <c r="B48" s="28"/>
      <c r="C48" s="28"/>
      <c r="D48" s="28"/>
      <c r="E48" s="28"/>
      <c r="F48" s="28"/>
    </row>
    <row r="49" spans="2:6" ht="12.75">
      <c r="B49" s="28"/>
      <c r="C49" s="28"/>
      <c r="D49" s="28"/>
      <c r="E49" s="28"/>
      <c r="F49" s="28"/>
    </row>
    <row r="50" spans="2:6" ht="12.75">
      <c r="B50" s="28"/>
      <c r="C50" s="28"/>
      <c r="D50" s="28"/>
      <c r="E50" s="28"/>
      <c r="F50" s="28"/>
    </row>
    <row r="51" spans="2:6" ht="12.75">
      <c r="B51" s="28"/>
      <c r="C51" s="28"/>
      <c r="D51" s="28"/>
      <c r="E51" s="28"/>
      <c r="F51" s="28"/>
    </row>
    <row r="52" spans="2:6" ht="12.75">
      <c r="B52" s="28"/>
      <c r="C52" s="28"/>
      <c r="D52" s="28"/>
      <c r="E52" s="28"/>
      <c r="F52" s="28"/>
    </row>
    <row r="53" spans="2:6" ht="12.75">
      <c r="B53" s="28"/>
      <c r="C53" s="28"/>
      <c r="D53" s="28"/>
      <c r="E53" s="28"/>
      <c r="F53" s="28"/>
    </row>
    <row r="54" spans="2:6" ht="12.75">
      <c r="B54" s="28"/>
      <c r="C54" s="28"/>
      <c r="D54" s="28"/>
      <c r="E54" s="28"/>
      <c r="F54" s="28"/>
    </row>
    <row r="55" spans="2:6" ht="12.75">
      <c r="B55" s="28"/>
      <c r="C55" s="28"/>
      <c r="D55" s="28"/>
      <c r="E55" s="28"/>
      <c r="F55" s="28"/>
    </row>
    <row r="56" spans="2:6" ht="12.75">
      <c r="B56" s="28"/>
      <c r="C56" s="28"/>
      <c r="D56" s="28"/>
      <c r="E56" s="28"/>
      <c r="F56" s="28"/>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B8" sqref="B8:G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695</v>
      </c>
      <c r="B2" s="3"/>
      <c r="C2" s="3"/>
      <c r="D2" s="3"/>
      <c r="E2" s="3"/>
      <c r="F2" s="3"/>
      <c r="G2" s="3"/>
    </row>
    <row r="3" spans="1:7" ht="22.5">
      <c r="A3" s="4"/>
      <c r="B3" s="3"/>
      <c r="C3" s="3"/>
      <c r="D3" s="3"/>
      <c r="E3" s="3"/>
      <c r="G3" s="5" t="s">
        <v>312</v>
      </c>
    </row>
    <row r="4" spans="1:7" ht="27.75" customHeight="1">
      <c r="A4" s="6" t="s">
        <v>696</v>
      </c>
      <c r="B4" s="7" t="s">
        <v>697</v>
      </c>
      <c r="C4" s="7"/>
      <c r="D4" s="7"/>
      <c r="E4" s="7" t="s">
        <v>698</v>
      </c>
      <c r="F4" s="7" t="s">
        <v>671</v>
      </c>
      <c r="G4" s="7"/>
    </row>
    <row r="5" spans="1:7" ht="27.75" customHeight="1">
      <c r="A5" s="7" t="s">
        <v>699</v>
      </c>
      <c r="B5" s="7">
        <v>100</v>
      </c>
      <c r="C5" s="7"/>
      <c r="D5" s="7"/>
      <c r="E5" s="7" t="s">
        <v>700</v>
      </c>
      <c r="F5" s="7">
        <v>100</v>
      </c>
      <c r="G5" s="7"/>
    </row>
    <row r="6" spans="1:7" ht="27.75" customHeight="1">
      <c r="A6" s="7"/>
      <c r="B6" s="7"/>
      <c r="C6" s="7"/>
      <c r="D6" s="7"/>
      <c r="E6" s="7" t="s">
        <v>701</v>
      </c>
      <c r="F6" s="7"/>
      <c r="G6" s="7"/>
    </row>
    <row r="7" spans="1:7" ht="34.5" customHeight="1">
      <c r="A7" s="7" t="s">
        <v>702</v>
      </c>
      <c r="B7" s="7" t="s">
        <v>703</v>
      </c>
      <c r="C7" s="7"/>
      <c r="D7" s="7"/>
      <c r="E7" s="7"/>
      <c r="F7" s="7"/>
      <c r="G7" s="7"/>
    </row>
    <row r="8" spans="1:7" ht="34.5" customHeight="1">
      <c r="A8" s="7" t="s">
        <v>704</v>
      </c>
      <c r="B8" s="7" t="s">
        <v>705</v>
      </c>
      <c r="C8" s="7"/>
      <c r="D8" s="7"/>
      <c r="E8" s="7"/>
      <c r="F8" s="7"/>
      <c r="G8" s="7"/>
    </row>
    <row r="9" spans="1:7" ht="34.5" customHeight="1">
      <c r="A9" s="7" t="s">
        <v>706</v>
      </c>
      <c r="B9" s="7" t="s">
        <v>707</v>
      </c>
      <c r="C9" s="7"/>
      <c r="D9" s="7"/>
      <c r="E9" s="7"/>
      <c r="F9" s="7"/>
      <c r="G9" s="7"/>
    </row>
    <row r="10" spans="1:7" ht="23.25" customHeight="1">
      <c r="A10" s="8" t="s">
        <v>676</v>
      </c>
      <c r="B10" s="7" t="s">
        <v>677</v>
      </c>
      <c r="C10" s="7" t="s">
        <v>678</v>
      </c>
      <c r="D10" s="7" t="s">
        <v>679</v>
      </c>
      <c r="E10" s="7" t="s">
        <v>680</v>
      </c>
      <c r="F10" s="7" t="s">
        <v>681</v>
      </c>
      <c r="G10" s="7" t="s">
        <v>708</v>
      </c>
    </row>
    <row r="11" spans="1:7" ht="23.25" customHeight="1">
      <c r="A11" s="8"/>
      <c r="B11" s="7" t="s">
        <v>709</v>
      </c>
      <c r="C11" s="7">
        <v>30</v>
      </c>
      <c r="D11" s="9" t="s">
        <v>710</v>
      </c>
      <c r="E11" s="10" t="s">
        <v>711</v>
      </c>
      <c r="F11" s="10">
        <v>64</v>
      </c>
      <c r="G11" s="10" t="s">
        <v>712</v>
      </c>
    </row>
    <row r="12" spans="1:7" ht="23.25" customHeight="1">
      <c r="A12" s="8"/>
      <c r="B12" s="7" t="s">
        <v>713</v>
      </c>
      <c r="C12" s="7">
        <v>20</v>
      </c>
      <c r="D12" s="9" t="s">
        <v>714</v>
      </c>
      <c r="E12" s="10" t="s">
        <v>711</v>
      </c>
      <c r="F12" s="10">
        <v>72</v>
      </c>
      <c r="G12" s="10" t="s">
        <v>712</v>
      </c>
    </row>
    <row r="13" spans="1:7" ht="23.25" customHeight="1">
      <c r="A13" s="8"/>
      <c r="B13" s="7" t="s">
        <v>715</v>
      </c>
      <c r="C13" s="7">
        <v>15</v>
      </c>
      <c r="D13" s="9" t="s">
        <v>714</v>
      </c>
      <c r="E13" s="10" t="s">
        <v>711</v>
      </c>
      <c r="F13" s="10">
        <v>72</v>
      </c>
      <c r="G13" s="10" t="s">
        <v>712</v>
      </c>
    </row>
    <row r="14" spans="1:7" ht="23.25" customHeight="1">
      <c r="A14" s="8"/>
      <c r="B14" s="7" t="s">
        <v>716</v>
      </c>
      <c r="C14" s="7">
        <v>10</v>
      </c>
      <c r="D14" s="9"/>
      <c r="E14" s="10"/>
      <c r="F14" s="10"/>
      <c r="G14" s="10" t="s">
        <v>717</v>
      </c>
    </row>
    <row r="15" spans="1:7" ht="23.25" customHeight="1">
      <c r="A15" s="8"/>
      <c r="B15" s="7" t="s">
        <v>718</v>
      </c>
      <c r="C15" s="7">
        <v>10</v>
      </c>
      <c r="D15" s="9" t="s">
        <v>719</v>
      </c>
      <c r="E15" s="10" t="s">
        <v>685</v>
      </c>
      <c r="F15" s="10">
        <v>100</v>
      </c>
      <c r="G15" s="10" t="s">
        <v>717</v>
      </c>
    </row>
    <row r="16" spans="1:7" ht="23.25" customHeight="1">
      <c r="A16" s="8"/>
      <c r="B16" s="7" t="s">
        <v>720</v>
      </c>
      <c r="C16" s="7">
        <v>10</v>
      </c>
      <c r="D16" s="9"/>
      <c r="E16" s="10"/>
      <c r="F16" s="10"/>
      <c r="G16" s="10" t="s">
        <v>717</v>
      </c>
    </row>
    <row r="17" spans="1:7" ht="23.25" customHeight="1">
      <c r="A17" s="8"/>
      <c r="B17" s="7" t="s">
        <v>721</v>
      </c>
      <c r="C17" s="7">
        <v>5</v>
      </c>
      <c r="D17" s="9"/>
      <c r="E17" s="10" t="s">
        <v>722</v>
      </c>
      <c r="F17" s="10">
        <v>90</v>
      </c>
      <c r="G17" s="10" t="s">
        <v>717</v>
      </c>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c r="E20" s="10"/>
      <c r="F20" s="10"/>
      <c r="G20" s="10"/>
    </row>
    <row r="21" spans="1:7" ht="13.5">
      <c r="A21" s="11" t="s">
        <v>723</v>
      </c>
      <c r="B21" s="11"/>
      <c r="C21" s="11"/>
      <c r="D21" s="11"/>
      <c r="E21" s="11"/>
      <c r="F21" s="11"/>
      <c r="G21" s="11"/>
    </row>
    <row r="22" spans="1:7"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E25" sqref="E25"/>
    </sheetView>
  </sheetViews>
  <sheetFormatPr defaultColWidth="6.875" defaultRowHeight="19.5" customHeight="1"/>
  <cols>
    <col min="1" max="1" width="22.875" style="160" customWidth="1"/>
    <col min="2" max="2" width="19.00390625" style="160" customWidth="1"/>
    <col min="3" max="3" width="20.50390625" style="160" customWidth="1"/>
    <col min="4" max="7" width="19.00390625" style="160" customWidth="1"/>
    <col min="8" max="16384" width="6.875" style="161" customWidth="1"/>
  </cols>
  <sheetData>
    <row r="1" spans="1:7" s="159" customFormat="1" ht="19.5" customHeight="1">
      <c r="A1" s="31"/>
      <c r="B1" s="162"/>
      <c r="C1" s="162"/>
      <c r="D1" s="162"/>
      <c r="E1" s="162"/>
      <c r="F1" s="162"/>
      <c r="G1" s="162"/>
    </row>
    <row r="2" spans="1:7" s="159" customFormat="1" ht="38.25" customHeight="1">
      <c r="A2" s="163" t="s">
        <v>311</v>
      </c>
      <c r="B2" s="164"/>
      <c r="C2" s="164"/>
      <c r="D2" s="164"/>
      <c r="E2" s="164"/>
      <c r="F2" s="164"/>
      <c r="G2" s="164"/>
    </row>
    <row r="3" spans="1:7" s="159" customFormat="1" ht="19.5" customHeight="1">
      <c r="A3" s="165"/>
      <c r="B3" s="162"/>
      <c r="C3" s="162"/>
      <c r="D3" s="162"/>
      <c r="E3" s="162"/>
      <c r="F3" s="162"/>
      <c r="G3" s="162"/>
    </row>
    <row r="4" spans="1:7" s="159" customFormat="1" ht="19.5" customHeight="1">
      <c r="A4" s="166"/>
      <c r="B4" s="167"/>
      <c r="C4" s="167"/>
      <c r="D4" s="167"/>
      <c r="E4" s="167"/>
      <c r="F4" s="167"/>
      <c r="G4" s="168" t="s">
        <v>312</v>
      </c>
    </row>
    <row r="5" spans="1:7" s="159" customFormat="1" ht="19.5" customHeight="1">
      <c r="A5" s="169" t="s">
        <v>313</v>
      </c>
      <c r="B5" s="169"/>
      <c r="C5" s="169" t="s">
        <v>314</v>
      </c>
      <c r="D5" s="169"/>
      <c r="E5" s="169"/>
      <c r="F5" s="169"/>
      <c r="G5" s="169"/>
    </row>
    <row r="6" spans="1:7" s="159" customFormat="1" ht="45" customHeight="1">
      <c r="A6" s="170" t="s">
        <v>315</v>
      </c>
      <c r="B6" s="170" t="s">
        <v>316</v>
      </c>
      <c r="C6" s="170" t="s">
        <v>315</v>
      </c>
      <c r="D6" s="170" t="s">
        <v>317</v>
      </c>
      <c r="E6" s="170" t="s">
        <v>318</v>
      </c>
      <c r="F6" s="170" t="s">
        <v>319</v>
      </c>
      <c r="G6" s="170" t="s">
        <v>320</v>
      </c>
    </row>
    <row r="7" spans="1:7" s="159" customFormat="1" ht="19.5" customHeight="1">
      <c r="A7" s="171" t="s">
        <v>321</v>
      </c>
      <c r="B7" s="172">
        <f>B8</f>
        <v>1270.06</v>
      </c>
      <c r="C7" s="173" t="s">
        <v>322</v>
      </c>
      <c r="D7" s="174">
        <v>25275.87</v>
      </c>
      <c r="E7" s="174">
        <v>25275.87</v>
      </c>
      <c r="F7" s="174"/>
      <c r="G7" s="174"/>
    </row>
    <row r="8" spans="1:7" s="159" customFormat="1" ht="19.5" customHeight="1">
      <c r="A8" s="175" t="s">
        <v>323</v>
      </c>
      <c r="B8" s="176">
        <v>1270.06</v>
      </c>
      <c r="C8" s="177" t="s">
        <v>324</v>
      </c>
      <c r="D8" s="178"/>
      <c r="E8" s="178"/>
      <c r="F8" s="178"/>
      <c r="G8" s="178"/>
    </row>
    <row r="9" spans="1:7" s="159" customFormat="1" ht="19.5" customHeight="1">
      <c r="A9" s="175" t="s">
        <v>325</v>
      </c>
      <c r="B9" s="179"/>
      <c r="C9" s="177" t="s">
        <v>326</v>
      </c>
      <c r="D9" s="178"/>
      <c r="E9" s="178"/>
      <c r="F9" s="178"/>
      <c r="G9" s="178"/>
    </row>
    <row r="10" spans="1:7" s="159" customFormat="1" ht="19.5" customHeight="1">
      <c r="A10" s="180" t="s">
        <v>327</v>
      </c>
      <c r="B10" s="181"/>
      <c r="C10" s="182" t="s">
        <v>328</v>
      </c>
      <c r="D10" s="178"/>
      <c r="E10" s="178"/>
      <c r="F10" s="178"/>
      <c r="G10" s="178"/>
    </row>
    <row r="11" spans="1:7" s="159" customFormat="1" ht="19.5" customHeight="1">
      <c r="A11" s="183" t="s">
        <v>329</v>
      </c>
      <c r="B11" s="172">
        <f>B12+B13</f>
        <v>24005.81</v>
      </c>
      <c r="C11" s="184" t="s">
        <v>330</v>
      </c>
      <c r="D11" s="178"/>
      <c r="E11" s="178"/>
      <c r="F11" s="178"/>
      <c r="G11" s="178"/>
    </row>
    <row r="12" spans="1:7" s="159" customFormat="1" ht="19.5" customHeight="1">
      <c r="A12" s="180" t="s">
        <v>323</v>
      </c>
      <c r="B12" s="176">
        <v>24005.81</v>
      </c>
      <c r="C12" s="182" t="s">
        <v>331</v>
      </c>
      <c r="D12" s="178"/>
      <c r="E12" s="178"/>
      <c r="F12" s="178"/>
      <c r="G12" s="178"/>
    </row>
    <row r="13" spans="1:7" s="159" customFormat="1" ht="19.5" customHeight="1">
      <c r="A13" s="180" t="s">
        <v>325</v>
      </c>
      <c r="B13" s="179"/>
      <c r="C13" s="182" t="s">
        <v>332</v>
      </c>
      <c r="D13" s="178">
        <v>193.19</v>
      </c>
      <c r="E13" s="178">
        <f>174.44+18.75</f>
        <v>193.19</v>
      </c>
      <c r="F13" s="178"/>
      <c r="G13" s="178"/>
    </row>
    <row r="14" spans="1:13" s="159" customFormat="1" ht="19.5" customHeight="1">
      <c r="A14" s="175" t="s">
        <v>327</v>
      </c>
      <c r="B14" s="181"/>
      <c r="C14" s="182" t="s">
        <v>333</v>
      </c>
      <c r="D14" s="178">
        <v>53</v>
      </c>
      <c r="E14" s="178">
        <f>47.76+5.24</f>
        <v>53</v>
      </c>
      <c r="F14" s="178"/>
      <c r="G14" s="178"/>
      <c r="M14" s="195"/>
    </row>
    <row r="15" spans="1:13" s="159" customFormat="1" ht="19.5" customHeight="1">
      <c r="A15" s="185"/>
      <c r="B15" s="186"/>
      <c r="C15" s="187" t="s">
        <v>334</v>
      </c>
      <c r="D15" s="178">
        <v>4300</v>
      </c>
      <c r="E15" s="178">
        <v>4300</v>
      </c>
      <c r="F15" s="178"/>
      <c r="G15" s="178"/>
      <c r="M15" s="195"/>
    </row>
    <row r="16" spans="1:13" s="159" customFormat="1" ht="19.5" customHeight="1">
      <c r="A16" s="185"/>
      <c r="B16" s="186"/>
      <c r="C16" s="187" t="s">
        <v>335</v>
      </c>
      <c r="D16" s="178">
        <v>322</v>
      </c>
      <c r="E16" s="178">
        <v>322</v>
      </c>
      <c r="F16" s="178"/>
      <c r="G16" s="178"/>
      <c r="M16" s="195"/>
    </row>
    <row r="17" spans="1:13" s="159" customFormat="1" ht="33.75" customHeight="1">
      <c r="A17" s="185"/>
      <c r="B17" s="186"/>
      <c r="C17" s="187" t="s">
        <v>336</v>
      </c>
      <c r="D17" s="178">
        <v>20372.31</v>
      </c>
      <c r="E17" s="178">
        <f>1012.48+19359.83</f>
        <v>20372.31</v>
      </c>
      <c r="F17" s="178"/>
      <c r="G17" s="178"/>
      <c r="M17" s="195"/>
    </row>
    <row r="18" spans="1:13" s="159" customFormat="1" ht="33.75" customHeight="1">
      <c r="A18" s="185"/>
      <c r="B18" s="186"/>
      <c r="C18" s="187" t="s">
        <v>337</v>
      </c>
      <c r="D18" s="178">
        <v>0</v>
      </c>
      <c r="E18" s="178">
        <v>0</v>
      </c>
      <c r="F18" s="178"/>
      <c r="G18" s="178"/>
      <c r="M18" s="195"/>
    </row>
    <row r="19" spans="1:13" s="159" customFormat="1" ht="19.5" customHeight="1">
      <c r="A19" s="185"/>
      <c r="B19" s="186"/>
      <c r="C19" s="187" t="s">
        <v>338</v>
      </c>
      <c r="D19" s="178">
        <v>35.37</v>
      </c>
      <c r="E19" s="178">
        <f>35.37</f>
        <v>35.37</v>
      </c>
      <c r="F19" s="178"/>
      <c r="G19" s="178"/>
      <c r="M19" s="195"/>
    </row>
    <row r="20" spans="1:13" s="159" customFormat="1" ht="30" customHeight="1">
      <c r="A20" s="185"/>
      <c r="B20" s="186"/>
      <c r="C20" s="187" t="s">
        <v>339</v>
      </c>
      <c r="D20" s="178"/>
      <c r="E20" s="178"/>
      <c r="F20" s="178"/>
      <c r="G20" s="178"/>
      <c r="M20" s="195"/>
    </row>
    <row r="21" spans="1:13" s="159" customFormat="1" ht="19.5" customHeight="1">
      <c r="A21" s="185"/>
      <c r="B21" s="186"/>
      <c r="C21" s="187"/>
      <c r="D21" s="178"/>
      <c r="E21" s="178"/>
      <c r="F21" s="178"/>
      <c r="G21" s="178"/>
      <c r="M21" s="195"/>
    </row>
    <row r="22" spans="1:7" s="159" customFormat="1" ht="19.5" customHeight="1">
      <c r="A22" s="183"/>
      <c r="B22" s="188"/>
      <c r="C22" s="184"/>
      <c r="D22" s="189"/>
      <c r="E22" s="189"/>
      <c r="F22" s="189"/>
      <c r="G22" s="189"/>
    </row>
    <row r="23" spans="1:7" s="159" customFormat="1" ht="19.5" customHeight="1">
      <c r="A23" s="183"/>
      <c r="B23" s="188"/>
      <c r="C23" s="188" t="s">
        <v>340</v>
      </c>
      <c r="D23" s="190"/>
      <c r="E23" s="191"/>
      <c r="F23" s="191"/>
      <c r="G23" s="191">
        <f>B10+B14-G7</f>
        <v>0</v>
      </c>
    </row>
    <row r="24" spans="1:7" s="159" customFormat="1" ht="19.5" customHeight="1">
      <c r="A24" s="183"/>
      <c r="B24" s="188"/>
      <c r="C24" s="188"/>
      <c r="D24" s="191"/>
      <c r="E24" s="191"/>
      <c r="F24" s="191"/>
      <c r="G24" s="192"/>
    </row>
    <row r="25" spans="1:7" s="159" customFormat="1" ht="19.5" customHeight="1">
      <c r="A25" s="183" t="s">
        <v>341</v>
      </c>
      <c r="B25" s="193">
        <f>B7+B11</f>
        <v>25275.870000000003</v>
      </c>
      <c r="C25" s="193" t="s">
        <v>342</v>
      </c>
      <c r="D25" s="191">
        <f>SUM(D7+D23)</f>
        <v>25275.87</v>
      </c>
      <c r="E25" s="191">
        <f>SUM(E7+E23)</f>
        <v>25275.87</v>
      </c>
      <c r="F25" s="191">
        <f>SUM(F7+F23)</f>
        <v>0</v>
      </c>
      <c r="G25" s="191">
        <f>SUM(G7+G23)</f>
        <v>0</v>
      </c>
    </row>
    <row r="26" spans="1:6" ht="19.5" customHeight="1">
      <c r="A26" s="194"/>
      <c r="B26" s="194"/>
      <c r="C26" s="194"/>
      <c r="D26" s="194"/>
      <c r="E26" s="194"/>
      <c r="F26" s="194"/>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1">
      <selection activeCell="D23" sqref="D23"/>
    </sheetView>
  </sheetViews>
  <sheetFormatPr defaultColWidth="6.875" defaultRowHeight="12.75" customHeight="1"/>
  <cols>
    <col min="1" max="1" width="23.625" style="142" customWidth="1"/>
    <col min="2" max="2" width="44.625" style="142" customWidth="1"/>
    <col min="3" max="5" width="15.375" style="40" customWidth="1"/>
    <col min="6" max="255" width="6.875" style="40" customWidth="1"/>
    <col min="256" max="256" width="23.625" style="40" customWidth="1"/>
  </cols>
  <sheetData>
    <row r="1" ht="19.5" customHeight="1">
      <c r="A1" s="41"/>
    </row>
    <row r="2" spans="1:5" ht="36" customHeight="1">
      <c r="A2" s="143" t="s">
        <v>343</v>
      </c>
      <c r="B2" s="144"/>
      <c r="C2" s="116"/>
      <c r="D2" s="116"/>
      <c r="E2" s="116"/>
    </row>
    <row r="3" spans="1:5" ht="19.5" customHeight="1">
      <c r="A3" s="145"/>
      <c r="B3" s="144"/>
      <c r="C3" s="116"/>
      <c r="D3" s="116"/>
      <c r="E3" s="116"/>
    </row>
    <row r="4" spans="1:5" ht="19.5" customHeight="1">
      <c r="A4" s="146"/>
      <c r="B4" s="147"/>
      <c r="C4" s="48"/>
      <c r="D4" s="48"/>
      <c r="E4" s="148" t="s">
        <v>312</v>
      </c>
    </row>
    <row r="5" spans="1:5" ht="19.5" customHeight="1">
      <c r="A5" s="65" t="s">
        <v>344</v>
      </c>
      <c r="B5" s="65"/>
      <c r="C5" s="65" t="s">
        <v>345</v>
      </c>
      <c r="D5" s="65"/>
      <c r="E5" s="65"/>
    </row>
    <row r="6" spans="1:5" ht="19.5" customHeight="1">
      <c r="A6" s="90" t="s">
        <v>346</v>
      </c>
      <c r="B6" s="90" t="s">
        <v>347</v>
      </c>
      <c r="C6" s="90" t="s">
        <v>348</v>
      </c>
      <c r="D6" s="90" t="s">
        <v>349</v>
      </c>
      <c r="E6" s="90" t="s">
        <v>350</v>
      </c>
    </row>
    <row r="7" spans="1:5" ht="19.5" customHeight="1">
      <c r="A7" s="90"/>
      <c r="B7" s="149" t="s">
        <v>317</v>
      </c>
      <c r="C7" s="150">
        <f>D7+E7</f>
        <v>1270.06</v>
      </c>
      <c r="D7" s="90">
        <f>D8+D13+D19+D38</f>
        <v>936.2900000000001</v>
      </c>
      <c r="E7" s="151">
        <f>E8+E13+E19+E38</f>
        <v>333.77</v>
      </c>
    </row>
    <row r="8" spans="1:5" ht="19.5" customHeight="1">
      <c r="A8" s="152">
        <v>208</v>
      </c>
      <c r="B8" s="153" t="s">
        <v>351</v>
      </c>
      <c r="C8" s="154">
        <f>D8+E8</f>
        <v>174.44</v>
      </c>
      <c r="D8" s="155">
        <v>174.44</v>
      </c>
      <c r="E8" s="156"/>
    </row>
    <row r="9" spans="1:5" ht="19.5" customHeight="1">
      <c r="A9" s="152" t="s">
        <v>352</v>
      </c>
      <c r="B9" s="153" t="s">
        <v>353</v>
      </c>
      <c r="C9" s="154">
        <f aca="true" t="shared" si="0" ref="C9:C19">D9+E9</f>
        <v>174.44</v>
      </c>
      <c r="D9" s="155">
        <v>174.44</v>
      </c>
      <c r="E9" s="156"/>
    </row>
    <row r="10" spans="1:5" ht="19.5" customHeight="1">
      <c r="A10" s="152" t="s">
        <v>354</v>
      </c>
      <c r="B10" s="153" t="s">
        <v>355</v>
      </c>
      <c r="C10" s="154">
        <f t="shared" si="0"/>
        <v>47.16</v>
      </c>
      <c r="D10" s="155">
        <v>47.16</v>
      </c>
      <c r="E10" s="156"/>
    </row>
    <row r="11" spans="1:5" ht="19.5" customHeight="1">
      <c r="A11" s="152" t="s">
        <v>356</v>
      </c>
      <c r="B11" s="153" t="s">
        <v>357</v>
      </c>
      <c r="C11" s="154">
        <f t="shared" si="0"/>
        <v>23.58</v>
      </c>
      <c r="D11" s="155">
        <v>23.58</v>
      </c>
      <c r="E11" s="156"/>
    </row>
    <row r="12" spans="1:5" ht="19.5" customHeight="1">
      <c r="A12" s="152" t="s">
        <v>358</v>
      </c>
      <c r="B12" s="153" t="s">
        <v>359</v>
      </c>
      <c r="C12" s="154">
        <f t="shared" si="0"/>
        <v>103.7</v>
      </c>
      <c r="D12" s="155">
        <v>103.7</v>
      </c>
      <c r="E12" s="156"/>
    </row>
    <row r="13" spans="1:5" ht="19.5" customHeight="1">
      <c r="A13" s="152">
        <v>210</v>
      </c>
      <c r="B13" s="153" t="s">
        <v>360</v>
      </c>
      <c r="C13" s="154">
        <f t="shared" si="0"/>
        <v>47.76</v>
      </c>
      <c r="D13" s="155">
        <v>47.76</v>
      </c>
      <c r="E13" s="156"/>
    </row>
    <row r="14" spans="1:5" ht="19.5" customHeight="1">
      <c r="A14" s="152" t="s">
        <v>361</v>
      </c>
      <c r="B14" s="153" t="s">
        <v>362</v>
      </c>
      <c r="C14" s="154">
        <f t="shared" si="0"/>
        <v>47.76</v>
      </c>
      <c r="D14" s="155">
        <v>47.76</v>
      </c>
      <c r="E14" s="156"/>
    </row>
    <row r="15" spans="1:5" ht="19.5" customHeight="1">
      <c r="A15" s="152" t="s">
        <v>363</v>
      </c>
      <c r="B15" s="153" t="s">
        <v>364</v>
      </c>
      <c r="C15" s="154">
        <f t="shared" si="0"/>
        <v>32.68</v>
      </c>
      <c r="D15" s="155">
        <v>32.68</v>
      </c>
      <c r="E15" s="156"/>
    </row>
    <row r="16" spans="1:5" ht="19.5" customHeight="1">
      <c r="A16" s="152" t="s">
        <v>365</v>
      </c>
      <c r="B16" s="153" t="s">
        <v>366</v>
      </c>
      <c r="C16" s="154">
        <f t="shared" si="0"/>
        <v>0</v>
      </c>
      <c r="D16" s="155">
        <v>0</v>
      </c>
      <c r="E16" s="156"/>
    </row>
    <row r="17" spans="1:5" ht="19.5" customHeight="1">
      <c r="A17" s="152" t="s">
        <v>367</v>
      </c>
      <c r="B17" s="153" t="s">
        <v>368</v>
      </c>
      <c r="C17" s="154">
        <f t="shared" si="0"/>
        <v>15.08</v>
      </c>
      <c r="D17" s="155">
        <v>15.08</v>
      </c>
      <c r="E17" s="156"/>
    </row>
    <row r="18" spans="1:5" ht="19.5" customHeight="1">
      <c r="A18" s="152" t="s">
        <v>369</v>
      </c>
      <c r="B18" s="153" t="s">
        <v>370</v>
      </c>
      <c r="C18" s="154">
        <f t="shared" si="0"/>
        <v>0</v>
      </c>
      <c r="D18" s="155">
        <v>0</v>
      </c>
      <c r="E18" s="156"/>
    </row>
    <row r="19" spans="1:5" ht="19.5" customHeight="1">
      <c r="A19" s="152">
        <v>213</v>
      </c>
      <c r="B19" s="153" t="s">
        <v>371</v>
      </c>
      <c r="C19" s="154">
        <f t="shared" si="0"/>
        <v>1012.49</v>
      </c>
      <c r="D19" s="155">
        <f>D20+D34+D36</f>
        <v>678.72</v>
      </c>
      <c r="E19" s="156">
        <f>E20+E34+E36</f>
        <v>333.77</v>
      </c>
    </row>
    <row r="20" spans="1:5" ht="19.5" customHeight="1">
      <c r="A20" s="152" t="s">
        <v>372</v>
      </c>
      <c r="B20" s="153" t="s">
        <v>373</v>
      </c>
      <c r="C20" s="154">
        <f aca="true" t="shared" si="1" ref="C20:C40">D20+E20</f>
        <v>1012.49</v>
      </c>
      <c r="D20" s="155">
        <v>678.72</v>
      </c>
      <c r="E20" s="156">
        <v>333.77</v>
      </c>
    </row>
    <row r="21" spans="1:5" ht="19.5" customHeight="1">
      <c r="A21" s="152" t="s">
        <v>374</v>
      </c>
      <c r="B21" s="153" t="s">
        <v>375</v>
      </c>
      <c r="C21" s="154">
        <f t="shared" si="1"/>
        <v>678.72</v>
      </c>
      <c r="D21" s="155">
        <v>678.72</v>
      </c>
      <c r="E21" s="156"/>
    </row>
    <row r="22" spans="1:5" ht="19.5" customHeight="1">
      <c r="A22" s="152" t="s">
        <v>376</v>
      </c>
      <c r="B22" s="153" t="s">
        <v>377</v>
      </c>
      <c r="C22" s="154">
        <f t="shared" si="1"/>
        <v>98.77</v>
      </c>
      <c r="D22" s="155"/>
      <c r="E22" s="156">
        <v>98.77</v>
      </c>
    </row>
    <row r="23" spans="1:5" ht="19.5" customHeight="1">
      <c r="A23" s="152" t="s">
        <v>378</v>
      </c>
      <c r="B23" s="153" t="s">
        <v>379</v>
      </c>
      <c r="C23" s="154">
        <f t="shared" si="1"/>
        <v>0</v>
      </c>
      <c r="D23" s="155"/>
      <c r="E23" s="156"/>
    </row>
    <row r="24" spans="1:5" ht="19.5" customHeight="1">
      <c r="A24" s="152" t="s">
        <v>380</v>
      </c>
      <c r="B24" s="153" t="s">
        <v>381</v>
      </c>
      <c r="C24" s="154">
        <f t="shared" si="1"/>
        <v>0</v>
      </c>
      <c r="D24" s="155"/>
      <c r="E24" s="156"/>
    </row>
    <row r="25" spans="1:5" ht="19.5" customHeight="1">
      <c r="A25" s="152" t="s">
        <v>382</v>
      </c>
      <c r="B25" s="153" t="s">
        <v>383</v>
      </c>
      <c r="C25" s="154">
        <f t="shared" si="1"/>
        <v>20</v>
      </c>
      <c r="D25" s="155"/>
      <c r="E25" s="156">
        <v>20</v>
      </c>
    </row>
    <row r="26" spans="1:5" ht="19.5" customHeight="1">
      <c r="A26" s="152" t="s">
        <v>384</v>
      </c>
      <c r="B26" s="153" t="s">
        <v>385</v>
      </c>
      <c r="C26" s="154">
        <f t="shared" si="1"/>
        <v>0</v>
      </c>
      <c r="D26" s="155"/>
      <c r="E26" s="156"/>
    </row>
    <row r="27" spans="1:5" ht="19.5" customHeight="1">
      <c r="A27" s="152" t="s">
        <v>386</v>
      </c>
      <c r="B27" s="153" t="s">
        <v>387</v>
      </c>
      <c r="C27" s="154">
        <f t="shared" si="1"/>
        <v>0</v>
      </c>
      <c r="D27" s="155"/>
      <c r="E27" s="156"/>
    </row>
    <row r="28" spans="1:5" ht="19.5" customHeight="1">
      <c r="A28" s="152" t="s">
        <v>388</v>
      </c>
      <c r="B28" s="153" t="s">
        <v>389</v>
      </c>
      <c r="C28" s="154">
        <f t="shared" si="1"/>
        <v>0</v>
      </c>
      <c r="D28" s="155"/>
      <c r="E28" s="156"/>
    </row>
    <row r="29" spans="1:5" ht="19.5" customHeight="1">
      <c r="A29" s="152" t="s">
        <v>390</v>
      </c>
      <c r="B29" s="153" t="s">
        <v>391</v>
      </c>
      <c r="C29" s="154">
        <f t="shared" si="1"/>
        <v>0</v>
      </c>
      <c r="D29" s="155"/>
      <c r="E29" s="156">
        <v>0</v>
      </c>
    </row>
    <row r="30" spans="1:5" ht="19.5" customHeight="1">
      <c r="A30" s="152" t="s">
        <v>392</v>
      </c>
      <c r="B30" s="153" t="s">
        <v>393</v>
      </c>
      <c r="C30" s="154">
        <f t="shared" si="1"/>
        <v>12</v>
      </c>
      <c r="D30" s="155"/>
      <c r="E30" s="156">
        <v>12</v>
      </c>
    </row>
    <row r="31" spans="1:5" ht="19.5" customHeight="1">
      <c r="A31" s="152" t="s">
        <v>394</v>
      </c>
      <c r="B31" s="153" t="s">
        <v>395</v>
      </c>
      <c r="C31" s="154">
        <f t="shared" si="1"/>
        <v>195</v>
      </c>
      <c r="D31" s="155"/>
      <c r="E31" s="156">
        <v>195</v>
      </c>
    </row>
    <row r="32" spans="1:5" ht="19.5" customHeight="1">
      <c r="A32" s="152" t="s">
        <v>396</v>
      </c>
      <c r="B32" s="153" t="s">
        <v>397</v>
      </c>
      <c r="C32" s="154">
        <f t="shared" si="1"/>
        <v>0</v>
      </c>
      <c r="D32" s="155"/>
      <c r="E32" s="156"/>
    </row>
    <row r="33" spans="1:5" ht="19.5" customHeight="1">
      <c r="A33" s="152" t="s">
        <v>398</v>
      </c>
      <c r="B33" s="153" t="s">
        <v>399</v>
      </c>
      <c r="C33" s="154">
        <f t="shared" si="1"/>
        <v>8</v>
      </c>
      <c r="D33" s="155"/>
      <c r="E33" s="156">
        <v>8</v>
      </c>
    </row>
    <row r="34" spans="1:5" ht="19.5" customHeight="1">
      <c r="A34" s="152" t="s">
        <v>400</v>
      </c>
      <c r="B34" s="153" t="s">
        <v>401</v>
      </c>
      <c r="C34" s="154">
        <f t="shared" si="1"/>
        <v>0</v>
      </c>
      <c r="D34" s="155"/>
      <c r="E34" s="156"/>
    </row>
    <row r="35" spans="1:5" ht="19.5" customHeight="1">
      <c r="A35" s="152" t="s">
        <v>402</v>
      </c>
      <c r="B35" s="153" t="s">
        <v>403</v>
      </c>
      <c r="C35" s="154">
        <f t="shared" si="1"/>
        <v>0</v>
      </c>
      <c r="D35" s="155"/>
      <c r="E35" s="156"/>
    </row>
    <row r="36" spans="1:5" ht="19.5" customHeight="1">
      <c r="A36" s="152" t="s">
        <v>404</v>
      </c>
      <c r="B36" s="153" t="s">
        <v>405</v>
      </c>
      <c r="C36" s="154">
        <f t="shared" si="1"/>
        <v>0</v>
      </c>
      <c r="D36" s="155"/>
      <c r="E36" s="156"/>
    </row>
    <row r="37" spans="1:5" ht="19.5" customHeight="1">
      <c r="A37" s="152" t="s">
        <v>406</v>
      </c>
      <c r="B37" s="153" t="s">
        <v>407</v>
      </c>
      <c r="C37" s="154">
        <f t="shared" si="1"/>
        <v>0</v>
      </c>
      <c r="D37" s="155"/>
      <c r="E37" s="156"/>
    </row>
    <row r="38" spans="1:5" ht="19.5" customHeight="1">
      <c r="A38" s="152">
        <v>221</v>
      </c>
      <c r="B38" s="153" t="s">
        <v>408</v>
      </c>
      <c r="C38" s="154">
        <f t="shared" si="1"/>
        <v>35.37</v>
      </c>
      <c r="D38" s="155">
        <v>35.37</v>
      </c>
      <c r="E38" s="156"/>
    </row>
    <row r="39" spans="1:5" ht="19.5" customHeight="1">
      <c r="A39" s="152" t="s">
        <v>409</v>
      </c>
      <c r="B39" s="153" t="s">
        <v>410</v>
      </c>
      <c r="C39" s="154">
        <f t="shared" si="1"/>
        <v>35.37</v>
      </c>
      <c r="D39" s="155">
        <v>35.37</v>
      </c>
      <c r="E39" s="156"/>
    </row>
    <row r="40" spans="1:5" ht="19.5" customHeight="1">
      <c r="A40" s="152" t="s">
        <v>411</v>
      </c>
      <c r="B40" s="153" t="s">
        <v>412</v>
      </c>
      <c r="C40" s="154">
        <f t="shared" si="1"/>
        <v>35.37</v>
      </c>
      <c r="D40" s="155">
        <v>35.37</v>
      </c>
      <c r="E40" s="156"/>
    </row>
    <row r="41" spans="1:5" ht="19.5" customHeight="1">
      <c r="A41" s="157" t="s">
        <v>413</v>
      </c>
      <c r="B41" s="158"/>
      <c r="C41" s="42"/>
      <c r="D41" s="42"/>
      <c r="E41" s="42"/>
    </row>
    <row r="42" spans="1:5" ht="12.75" customHeight="1">
      <c r="A42" s="158"/>
      <c r="B42" s="158"/>
      <c r="C42" s="42"/>
      <c r="D42" s="42"/>
      <c r="E42" s="42"/>
    </row>
    <row r="43" spans="1:5" ht="12.75" customHeight="1">
      <c r="A43" s="158"/>
      <c r="B43" s="158"/>
      <c r="C43" s="42"/>
      <c r="D43" s="42"/>
      <c r="E43" s="42"/>
    </row>
    <row r="44" spans="1:5" ht="12.75" customHeight="1">
      <c r="A44" s="158"/>
      <c r="B44" s="158"/>
      <c r="C44" s="42"/>
      <c r="D44" s="42"/>
      <c r="E44" s="42"/>
    </row>
    <row r="45" spans="1:5" ht="12.75" customHeight="1">
      <c r="A45" s="158"/>
      <c r="B45" s="158"/>
      <c r="D45" s="42"/>
      <c r="E45" s="42"/>
    </row>
    <row r="46" spans="1:5" ht="12.75" customHeight="1">
      <c r="A46" s="158"/>
      <c r="B46" s="158"/>
      <c r="D46" s="42"/>
      <c r="E46" s="42"/>
    </row>
    <row r="47" spans="1:2" s="42" customFormat="1" ht="12.75" customHeight="1">
      <c r="A47" s="158"/>
      <c r="B47" s="158"/>
    </row>
    <row r="48" spans="1:2" ht="12.75" customHeight="1">
      <c r="A48" s="158"/>
      <c r="B48" s="158"/>
    </row>
    <row r="49" spans="1:4" ht="12.75" customHeight="1">
      <c r="A49" s="158"/>
      <c r="B49" s="158"/>
      <c r="D49" s="42"/>
    </row>
    <row r="50" spans="1:2" ht="12.75" customHeight="1">
      <c r="A50" s="158"/>
      <c r="B50" s="158"/>
    </row>
    <row r="51" spans="1:2" ht="12.75" customHeight="1">
      <c r="A51" s="158"/>
      <c r="B51" s="158"/>
    </row>
    <row r="52" spans="2:3" ht="12.75" customHeight="1">
      <c r="B52" s="158"/>
      <c r="C52" s="42"/>
    </row>
    <row r="54" ht="12.75" customHeight="1">
      <c r="A54" s="158"/>
    </row>
    <row r="56" ht="12.75" customHeight="1">
      <c r="B56" s="158"/>
    </row>
    <row r="57" ht="12.75" customHeight="1">
      <c r="B57" s="15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
      <selection activeCell="E7" sqref="E7"/>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41"/>
      <c r="E1" s="136"/>
    </row>
    <row r="2" spans="1:5" ht="44.25" customHeight="1">
      <c r="A2" s="137" t="s">
        <v>414</v>
      </c>
      <c r="B2" s="138"/>
      <c r="C2" s="138"/>
      <c r="D2" s="138"/>
      <c r="E2" s="138"/>
    </row>
    <row r="3" spans="1:5" ht="19.5" customHeight="1">
      <c r="A3" s="138"/>
      <c r="B3" s="138"/>
      <c r="C3" s="138"/>
      <c r="D3" s="138"/>
      <c r="E3" s="138"/>
    </row>
    <row r="4" spans="1:5" s="129" customFormat="1" ht="19.5" customHeight="1">
      <c r="A4" s="49"/>
      <c r="B4" s="48"/>
      <c r="C4" s="48"/>
      <c r="D4" s="48"/>
      <c r="E4" s="139" t="s">
        <v>312</v>
      </c>
    </row>
    <row r="5" spans="1:5" s="129" customFormat="1" ht="19.5" customHeight="1">
      <c r="A5" s="65" t="s">
        <v>415</v>
      </c>
      <c r="B5" s="65"/>
      <c r="C5" s="65" t="s">
        <v>416</v>
      </c>
      <c r="D5" s="65"/>
      <c r="E5" s="65"/>
    </row>
    <row r="6" spans="1:5" s="129" customFormat="1" ht="19.5" customHeight="1">
      <c r="A6" s="65" t="s">
        <v>346</v>
      </c>
      <c r="B6" s="65" t="s">
        <v>347</v>
      </c>
      <c r="C6" s="65" t="s">
        <v>317</v>
      </c>
      <c r="D6" s="65" t="s">
        <v>417</v>
      </c>
      <c r="E6" s="65" t="s">
        <v>418</v>
      </c>
    </row>
    <row r="7" spans="1:10" s="129" customFormat="1" ht="19.5" customHeight="1">
      <c r="A7" s="140" t="s">
        <v>419</v>
      </c>
      <c r="B7" s="71" t="s">
        <v>420</v>
      </c>
      <c r="C7" s="74">
        <f>D7+E7</f>
        <v>936.29</v>
      </c>
      <c r="D7" s="74">
        <f>SUM(D8,D21,D50)</f>
        <v>742.8499999999999</v>
      </c>
      <c r="E7" s="74">
        <f>SUM(E8,E21,E50,E58)</f>
        <v>193.44</v>
      </c>
      <c r="J7" s="114"/>
    </row>
    <row r="8" spans="1:7" s="129" customFormat="1" ht="19.5" customHeight="1">
      <c r="A8" s="78" t="s">
        <v>421</v>
      </c>
      <c r="B8" s="77" t="s">
        <v>422</v>
      </c>
      <c r="C8" s="74">
        <f aca="true" t="shared" si="0" ref="C8:C39">D8+E8</f>
        <v>609.3</v>
      </c>
      <c r="D8" s="104">
        <v>609.3</v>
      </c>
      <c r="E8" s="74"/>
      <c r="G8" s="114"/>
    </row>
    <row r="9" spans="1:11" s="129" customFormat="1" ht="19.5" customHeight="1">
      <c r="A9" s="78" t="s">
        <v>423</v>
      </c>
      <c r="B9" s="77" t="s">
        <v>424</v>
      </c>
      <c r="C9" s="74">
        <f t="shared" si="0"/>
        <v>153.52</v>
      </c>
      <c r="D9" s="74">
        <v>153.52</v>
      </c>
      <c r="E9" s="74"/>
      <c r="F9" s="114"/>
      <c r="G9" s="114"/>
      <c r="K9" s="114"/>
    </row>
    <row r="10" spans="1:8" s="129" customFormat="1" ht="19.5" customHeight="1">
      <c r="A10" s="78" t="s">
        <v>425</v>
      </c>
      <c r="B10" s="77" t="s">
        <v>426</v>
      </c>
      <c r="C10" s="74">
        <f t="shared" si="0"/>
        <v>118.52</v>
      </c>
      <c r="D10" s="74">
        <v>118.52</v>
      </c>
      <c r="E10" s="74"/>
      <c r="F10" s="114"/>
      <c r="H10" s="114"/>
    </row>
    <row r="11" spans="1:8" s="129" customFormat="1" ht="19.5" customHeight="1">
      <c r="A11" s="78" t="s">
        <v>427</v>
      </c>
      <c r="B11" s="77" t="s">
        <v>428</v>
      </c>
      <c r="C11" s="74">
        <f t="shared" si="0"/>
        <v>118.57</v>
      </c>
      <c r="D11" s="74">
        <v>118.57</v>
      </c>
      <c r="E11" s="74"/>
      <c r="F11" s="114"/>
      <c r="H11" s="114"/>
    </row>
    <row r="12" spans="1:8" s="129" customFormat="1" ht="19.5" customHeight="1">
      <c r="A12" s="78" t="s">
        <v>429</v>
      </c>
      <c r="B12" s="77" t="s">
        <v>430</v>
      </c>
      <c r="C12" s="74">
        <f t="shared" si="0"/>
        <v>0</v>
      </c>
      <c r="D12" s="74">
        <v>0</v>
      </c>
      <c r="E12" s="74"/>
      <c r="F12" s="114"/>
      <c r="G12" s="114"/>
      <c r="H12" s="114"/>
    </row>
    <row r="13" spans="1:10" s="129" customFormat="1" ht="19.5" customHeight="1">
      <c r="A13" s="78" t="s">
        <v>431</v>
      </c>
      <c r="B13" s="77" t="s">
        <v>432</v>
      </c>
      <c r="C13" s="74">
        <f t="shared" si="0"/>
        <v>47.16</v>
      </c>
      <c r="D13" s="74">
        <v>47.16</v>
      </c>
      <c r="E13" s="74"/>
      <c r="F13" s="114"/>
      <c r="J13" s="114"/>
    </row>
    <row r="14" spans="1:11" s="129" customFormat="1" ht="19.5" customHeight="1">
      <c r="A14" s="78" t="s">
        <v>433</v>
      </c>
      <c r="B14" s="77" t="s">
        <v>434</v>
      </c>
      <c r="C14" s="74">
        <f t="shared" si="0"/>
        <v>23.58</v>
      </c>
      <c r="D14" s="74">
        <v>23.58</v>
      </c>
      <c r="E14" s="74"/>
      <c r="F14" s="114"/>
      <c r="G14" s="114"/>
      <c r="K14" s="114"/>
    </row>
    <row r="15" spans="1:11" s="129" customFormat="1" ht="19.5" customHeight="1">
      <c r="A15" s="78" t="s">
        <v>435</v>
      </c>
      <c r="B15" s="77" t="s">
        <v>436</v>
      </c>
      <c r="C15" s="74">
        <f t="shared" si="0"/>
        <v>32.68</v>
      </c>
      <c r="D15" s="74">
        <v>32.68</v>
      </c>
      <c r="E15" s="74"/>
      <c r="F15" s="114"/>
      <c r="G15" s="114"/>
      <c r="H15" s="114"/>
      <c r="K15" s="114"/>
    </row>
    <row r="16" spans="1:11" s="129" customFormat="1" ht="19.5" customHeight="1">
      <c r="A16" s="78" t="s">
        <v>437</v>
      </c>
      <c r="B16" s="77" t="s">
        <v>438</v>
      </c>
      <c r="C16" s="74">
        <f t="shared" si="0"/>
        <v>0</v>
      </c>
      <c r="D16" s="74">
        <v>0</v>
      </c>
      <c r="E16" s="74"/>
      <c r="F16" s="114"/>
      <c r="G16" s="114"/>
      <c r="K16" s="114"/>
    </row>
    <row r="17" spans="1:11" s="129" customFormat="1" ht="19.5" customHeight="1">
      <c r="A17" s="78" t="s">
        <v>439</v>
      </c>
      <c r="B17" s="77" t="s">
        <v>440</v>
      </c>
      <c r="C17" s="74">
        <f t="shared" si="0"/>
        <v>2.36</v>
      </c>
      <c r="D17" s="74">
        <v>2.36</v>
      </c>
      <c r="E17" s="74"/>
      <c r="F17" s="114"/>
      <c r="G17" s="114"/>
      <c r="K17" s="114"/>
    </row>
    <row r="18" spans="1:11" s="129" customFormat="1" ht="19.5" customHeight="1">
      <c r="A18" s="78" t="s">
        <v>441</v>
      </c>
      <c r="B18" s="77" t="s">
        <v>442</v>
      </c>
      <c r="C18" s="74">
        <f t="shared" si="0"/>
        <v>35.37</v>
      </c>
      <c r="D18" s="74">
        <v>35.37</v>
      </c>
      <c r="E18" s="74"/>
      <c r="F18" s="114"/>
      <c r="G18" s="114"/>
      <c r="K18" s="114"/>
    </row>
    <row r="19" spans="1:11" s="129" customFormat="1" ht="19.5" customHeight="1">
      <c r="A19" s="78" t="s">
        <v>443</v>
      </c>
      <c r="B19" s="77" t="s">
        <v>444</v>
      </c>
      <c r="C19" s="74">
        <f t="shared" si="0"/>
        <v>5.28</v>
      </c>
      <c r="D19" s="74">
        <v>5.28</v>
      </c>
      <c r="E19" s="74"/>
      <c r="F19" s="114"/>
      <c r="G19" s="114"/>
      <c r="I19" s="114"/>
      <c r="K19" s="114"/>
    </row>
    <row r="20" spans="1:11" s="129" customFormat="1" ht="19.5" customHeight="1">
      <c r="A20" s="78" t="s">
        <v>445</v>
      </c>
      <c r="B20" s="77" t="s">
        <v>446</v>
      </c>
      <c r="C20" s="74">
        <f t="shared" si="0"/>
        <v>72.26</v>
      </c>
      <c r="D20" s="74">
        <v>72.26</v>
      </c>
      <c r="E20" s="74"/>
      <c r="F20" s="114"/>
      <c r="G20" s="114"/>
      <c r="K20" s="114"/>
    </row>
    <row r="21" spans="1:7" s="129" customFormat="1" ht="19.5" customHeight="1">
      <c r="A21" s="78" t="s">
        <v>447</v>
      </c>
      <c r="B21" s="77" t="s">
        <v>448</v>
      </c>
      <c r="C21" s="74">
        <f t="shared" si="0"/>
        <v>190.44</v>
      </c>
      <c r="D21" s="104"/>
      <c r="E21" s="74">
        <v>190.44</v>
      </c>
      <c r="F21" s="114"/>
      <c r="G21" s="114"/>
    </row>
    <row r="22" spans="1:14" s="129" customFormat="1" ht="19.5" customHeight="1">
      <c r="A22" s="78" t="s">
        <v>449</v>
      </c>
      <c r="B22" s="105" t="s">
        <v>450</v>
      </c>
      <c r="C22" s="74">
        <f t="shared" si="0"/>
        <v>9.85</v>
      </c>
      <c r="D22" s="74"/>
      <c r="E22" s="74">
        <v>9.85</v>
      </c>
      <c r="F22" s="114"/>
      <c r="G22" s="114"/>
      <c r="H22" s="114"/>
      <c r="N22" s="114"/>
    </row>
    <row r="23" spans="1:7" s="129" customFormat="1" ht="19.5" customHeight="1">
      <c r="A23" s="78" t="s">
        <v>451</v>
      </c>
      <c r="B23" s="141" t="s">
        <v>452</v>
      </c>
      <c r="C23" s="74">
        <f t="shared" si="0"/>
        <v>3</v>
      </c>
      <c r="D23" s="74"/>
      <c r="E23" s="74">
        <v>3</v>
      </c>
      <c r="F23" s="114"/>
      <c r="G23" s="114"/>
    </row>
    <row r="24" spans="1:10" s="129" customFormat="1" ht="19.5" customHeight="1">
      <c r="A24" s="78" t="s">
        <v>453</v>
      </c>
      <c r="B24" s="141" t="s">
        <v>454</v>
      </c>
      <c r="C24" s="74">
        <f t="shared" si="0"/>
        <v>2</v>
      </c>
      <c r="D24" s="74"/>
      <c r="E24" s="74">
        <v>2</v>
      </c>
      <c r="F24" s="114"/>
      <c r="H24" s="114"/>
      <c r="J24" s="114"/>
    </row>
    <row r="25" spans="1:8" s="129" customFormat="1" ht="19.5" customHeight="1">
      <c r="A25" s="78" t="s">
        <v>455</v>
      </c>
      <c r="B25" s="141" t="s">
        <v>456</v>
      </c>
      <c r="C25" s="74">
        <f t="shared" si="0"/>
        <v>0</v>
      </c>
      <c r="D25" s="74"/>
      <c r="E25" s="74"/>
      <c r="F25" s="114"/>
      <c r="G25" s="114"/>
      <c r="H25" s="114"/>
    </row>
    <row r="26" spans="1:6" s="129" customFormat="1" ht="19.5" customHeight="1">
      <c r="A26" s="78" t="s">
        <v>457</v>
      </c>
      <c r="B26" s="141" t="s">
        <v>458</v>
      </c>
      <c r="C26" s="74">
        <f t="shared" si="0"/>
        <v>0.3</v>
      </c>
      <c r="D26" s="74"/>
      <c r="E26" s="74">
        <v>0.3</v>
      </c>
      <c r="F26" s="114"/>
    </row>
    <row r="27" spans="1:12" s="129" customFormat="1" ht="19.5" customHeight="1">
      <c r="A27" s="78" t="s">
        <v>459</v>
      </c>
      <c r="B27" s="141" t="s">
        <v>460</v>
      </c>
      <c r="C27" s="74">
        <f t="shared" si="0"/>
        <v>3</v>
      </c>
      <c r="D27" s="74"/>
      <c r="E27" s="74">
        <v>3</v>
      </c>
      <c r="F27" s="114"/>
      <c r="G27" s="114"/>
      <c r="I27" s="114"/>
      <c r="L27" s="114"/>
    </row>
    <row r="28" spans="1:8" s="129" customFormat="1" ht="19.5" customHeight="1">
      <c r="A28" s="78" t="s">
        <v>461</v>
      </c>
      <c r="B28" s="141" t="s">
        <v>462</v>
      </c>
      <c r="C28" s="74">
        <f t="shared" si="0"/>
        <v>20.3</v>
      </c>
      <c r="D28" s="74"/>
      <c r="E28" s="74">
        <v>20.3</v>
      </c>
      <c r="F28" s="114"/>
      <c r="G28" s="114"/>
      <c r="H28" s="114"/>
    </row>
    <row r="29" spans="1:7" s="129" customFormat="1" ht="19.5" customHeight="1">
      <c r="A29" s="78" t="s">
        <v>463</v>
      </c>
      <c r="B29" s="141" t="s">
        <v>464</v>
      </c>
      <c r="C29" s="74">
        <f t="shared" si="0"/>
        <v>0</v>
      </c>
      <c r="D29" s="74"/>
      <c r="E29" s="74"/>
      <c r="F29" s="114"/>
      <c r="G29" s="114"/>
    </row>
    <row r="30" spans="1:7" s="129" customFormat="1" ht="19.5" customHeight="1">
      <c r="A30" s="78" t="s">
        <v>465</v>
      </c>
      <c r="B30" s="141" t="s">
        <v>466</v>
      </c>
      <c r="C30" s="74">
        <f t="shared" si="0"/>
        <v>0</v>
      </c>
      <c r="D30" s="74"/>
      <c r="E30" s="74"/>
      <c r="F30" s="114"/>
      <c r="G30" s="114"/>
    </row>
    <row r="31" spans="1:7" s="129" customFormat="1" ht="19.5" customHeight="1">
      <c r="A31" s="78" t="s">
        <v>467</v>
      </c>
      <c r="B31" s="105" t="s">
        <v>468</v>
      </c>
      <c r="C31" s="74">
        <f t="shared" si="0"/>
        <v>59.4</v>
      </c>
      <c r="D31" s="74"/>
      <c r="E31" s="74">
        <v>59.4</v>
      </c>
      <c r="F31" s="114"/>
      <c r="G31" s="114"/>
    </row>
    <row r="32" spans="1:16" s="129" customFormat="1" ht="19.5" customHeight="1">
      <c r="A32" s="78" t="s">
        <v>469</v>
      </c>
      <c r="B32" s="105" t="s">
        <v>470</v>
      </c>
      <c r="C32" s="74">
        <f t="shared" si="0"/>
        <v>0</v>
      </c>
      <c r="D32" s="74"/>
      <c r="E32" s="74"/>
      <c r="F32" s="114"/>
      <c r="G32" s="114"/>
      <c r="P32" s="114"/>
    </row>
    <row r="33" spans="1:11" s="129" customFormat="1" ht="19.5" customHeight="1">
      <c r="A33" s="78" t="s">
        <v>471</v>
      </c>
      <c r="B33" s="141" t="s">
        <v>472</v>
      </c>
      <c r="C33" s="74">
        <f t="shared" si="0"/>
        <v>5</v>
      </c>
      <c r="D33" s="74"/>
      <c r="E33" s="74">
        <v>5</v>
      </c>
      <c r="F33" s="114"/>
      <c r="G33" s="114"/>
      <c r="H33" s="114"/>
      <c r="K33" s="114"/>
    </row>
    <row r="34" spans="1:9" s="129" customFormat="1" ht="19.5" customHeight="1">
      <c r="A34" s="78" t="s">
        <v>473</v>
      </c>
      <c r="B34" s="141" t="s">
        <v>474</v>
      </c>
      <c r="C34" s="74">
        <f t="shared" si="0"/>
        <v>3</v>
      </c>
      <c r="D34" s="74"/>
      <c r="E34" s="74">
        <v>3</v>
      </c>
      <c r="F34" s="114"/>
      <c r="G34" s="114"/>
      <c r="H34" s="114"/>
      <c r="I34" s="114"/>
    </row>
    <row r="35" spans="1:10" s="129" customFormat="1" ht="19.5" customHeight="1">
      <c r="A35" s="78" t="s">
        <v>475</v>
      </c>
      <c r="B35" s="141" t="s">
        <v>476</v>
      </c>
      <c r="C35" s="74">
        <f t="shared" si="0"/>
        <v>8</v>
      </c>
      <c r="D35" s="74"/>
      <c r="E35" s="74">
        <v>8</v>
      </c>
      <c r="F35" s="114"/>
      <c r="G35" s="114"/>
      <c r="H35" s="114"/>
      <c r="I35" s="114"/>
      <c r="J35" s="114"/>
    </row>
    <row r="36" spans="1:8" s="129" customFormat="1" ht="19.5" customHeight="1">
      <c r="A36" s="78" t="s">
        <v>477</v>
      </c>
      <c r="B36" s="141" t="s">
        <v>478</v>
      </c>
      <c r="C36" s="74">
        <f t="shared" si="0"/>
        <v>4.09</v>
      </c>
      <c r="D36" s="74"/>
      <c r="E36" s="74">
        <v>4.09</v>
      </c>
      <c r="F36" s="114"/>
      <c r="G36" s="114"/>
      <c r="H36" s="114"/>
    </row>
    <row r="37" spans="1:9" s="129" customFormat="1" ht="19.5" customHeight="1">
      <c r="A37" s="78" t="s">
        <v>479</v>
      </c>
      <c r="B37" s="141" t="s">
        <v>480</v>
      </c>
      <c r="C37" s="74">
        <f t="shared" si="0"/>
        <v>5</v>
      </c>
      <c r="D37" s="74"/>
      <c r="E37" s="74">
        <v>5</v>
      </c>
      <c r="F37" s="114"/>
      <c r="I37" s="114"/>
    </row>
    <row r="38" spans="1:8" s="129" customFormat="1" ht="19.5" customHeight="1">
      <c r="A38" s="78" t="s">
        <v>481</v>
      </c>
      <c r="B38" s="141" t="s">
        <v>482</v>
      </c>
      <c r="C38" s="74">
        <f t="shared" si="0"/>
        <v>3</v>
      </c>
      <c r="D38" s="74"/>
      <c r="E38" s="74">
        <v>3</v>
      </c>
      <c r="F38" s="114"/>
      <c r="G38" s="114"/>
      <c r="H38" s="114"/>
    </row>
    <row r="39" spans="1:6" s="129" customFormat="1" ht="19.5" customHeight="1">
      <c r="A39" s="78" t="s">
        <v>483</v>
      </c>
      <c r="B39" s="141" t="s">
        <v>484</v>
      </c>
      <c r="C39" s="74">
        <f t="shared" si="0"/>
        <v>0</v>
      </c>
      <c r="D39" s="74"/>
      <c r="E39" s="74"/>
      <c r="F39" s="114"/>
    </row>
    <row r="40" spans="1:8" s="129" customFormat="1" ht="19.5" customHeight="1">
      <c r="A40" s="78" t="s">
        <v>485</v>
      </c>
      <c r="B40" s="141" t="s">
        <v>486</v>
      </c>
      <c r="C40" s="74">
        <f aca="true" t="shared" si="1" ref="C40:C59">D40+E40</f>
        <v>0</v>
      </c>
      <c r="D40" s="74"/>
      <c r="E40" s="74"/>
      <c r="F40" s="114"/>
      <c r="G40" s="114"/>
      <c r="H40" s="114"/>
    </row>
    <row r="41" spans="1:8" s="129" customFormat="1" ht="19.5" customHeight="1">
      <c r="A41" s="78" t="s">
        <v>487</v>
      </c>
      <c r="B41" s="141" t="s">
        <v>488</v>
      </c>
      <c r="C41" s="74">
        <f t="shared" si="1"/>
        <v>0</v>
      </c>
      <c r="D41" s="74"/>
      <c r="E41" s="74"/>
      <c r="F41" s="114"/>
      <c r="G41" s="114"/>
      <c r="H41" s="114"/>
    </row>
    <row r="42" spans="1:19" s="129" customFormat="1" ht="19.5" customHeight="1">
      <c r="A42" s="78" t="s">
        <v>489</v>
      </c>
      <c r="B42" s="141" t="s">
        <v>490</v>
      </c>
      <c r="C42" s="74">
        <f t="shared" si="1"/>
        <v>5</v>
      </c>
      <c r="D42" s="74"/>
      <c r="E42" s="74">
        <v>5</v>
      </c>
      <c r="F42" s="114"/>
      <c r="G42" s="114"/>
      <c r="J42" s="114"/>
      <c r="S42" s="114"/>
    </row>
    <row r="43" spans="1:7" s="129" customFormat="1" ht="19.5" customHeight="1">
      <c r="A43" s="78" t="s">
        <v>491</v>
      </c>
      <c r="B43" s="141" t="s">
        <v>492</v>
      </c>
      <c r="C43" s="74">
        <f t="shared" si="1"/>
        <v>0</v>
      </c>
      <c r="D43" s="74"/>
      <c r="E43" s="74">
        <v>0</v>
      </c>
      <c r="F43" s="114"/>
      <c r="G43" s="114"/>
    </row>
    <row r="44" spans="1:9" s="129" customFormat="1" ht="19.5" customHeight="1">
      <c r="A44" s="78" t="s">
        <v>493</v>
      </c>
      <c r="B44" s="105" t="s">
        <v>494</v>
      </c>
      <c r="C44" s="74">
        <f t="shared" si="1"/>
        <v>5.46</v>
      </c>
      <c r="D44" s="74"/>
      <c r="E44" s="74">
        <v>5.46</v>
      </c>
      <c r="F44" s="114"/>
      <c r="G44" s="114"/>
      <c r="H44" s="114"/>
      <c r="I44" s="114"/>
    </row>
    <row r="45" spans="1:7" s="129" customFormat="1" ht="19.5" customHeight="1">
      <c r="A45" s="78" t="s">
        <v>495</v>
      </c>
      <c r="B45" s="141" t="s">
        <v>496</v>
      </c>
      <c r="C45" s="74">
        <f t="shared" si="1"/>
        <v>4.61</v>
      </c>
      <c r="D45" s="74"/>
      <c r="E45" s="74">
        <v>4.61</v>
      </c>
      <c r="F45" s="114"/>
      <c r="G45" s="114"/>
    </row>
    <row r="46" spans="1:16" s="129" customFormat="1" ht="19.5" customHeight="1">
      <c r="A46" s="78" t="s">
        <v>497</v>
      </c>
      <c r="B46" s="141" t="s">
        <v>498</v>
      </c>
      <c r="C46" s="74">
        <f t="shared" si="1"/>
        <v>10.5</v>
      </c>
      <c r="D46" s="74"/>
      <c r="E46" s="74">
        <v>10.5</v>
      </c>
      <c r="F46" s="114"/>
      <c r="G46" s="114"/>
      <c r="I46" s="114"/>
      <c r="P46" s="114"/>
    </row>
    <row r="47" spans="1:16" s="129" customFormat="1" ht="19.5" customHeight="1">
      <c r="A47" s="78" t="s">
        <v>499</v>
      </c>
      <c r="B47" s="141" t="s">
        <v>500</v>
      </c>
      <c r="C47" s="74">
        <f t="shared" si="1"/>
        <v>33.23</v>
      </c>
      <c r="D47" s="74"/>
      <c r="E47" s="74">
        <v>33.23</v>
      </c>
      <c r="F47" s="114"/>
      <c r="G47" s="114"/>
      <c r="H47" s="114"/>
      <c r="P47" s="114"/>
    </row>
    <row r="48" spans="1:10" s="129" customFormat="1" ht="19.5" customHeight="1">
      <c r="A48" s="78" t="s">
        <v>501</v>
      </c>
      <c r="B48" s="141" t="s">
        <v>502</v>
      </c>
      <c r="C48" s="74">
        <f t="shared" si="1"/>
        <v>0</v>
      </c>
      <c r="D48" s="74"/>
      <c r="E48" s="74"/>
      <c r="F48" s="114"/>
      <c r="G48" s="114"/>
      <c r="H48" s="114"/>
      <c r="J48" s="114"/>
    </row>
    <row r="49" spans="1:9" s="129" customFormat="1" ht="19.5" customHeight="1">
      <c r="A49" s="78" t="s">
        <v>503</v>
      </c>
      <c r="B49" s="141" t="s">
        <v>504</v>
      </c>
      <c r="C49" s="74">
        <f t="shared" si="1"/>
        <v>5.7</v>
      </c>
      <c r="D49" s="74"/>
      <c r="E49" s="74">
        <v>5.7</v>
      </c>
      <c r="F49" s="114"/>
      <c r="G49" s="114"/>
      <c r="H49" s="114"/>
      <c r="I49" s="114"/>
    </row>
    <row r="50" spans="1:8" s="129" customFormat="1" ht="19.5" customHeight="1">
      <c r="A50" s="78" t="s">
        <v>505</v>
      </c>
      <c r="B50" s="77" t="s">
        <v>506</v>
      </c>
      <c r="C50" s="74">
        <f t="shared" si="1"/>
        <v>133.55</v>
      </c>
      <c r="D50" s="104">
        <v>133.55</v>
      </c>
      <c r="E50" s="74"/>
      <c r="F50" s="114"/>
      <c r="H50" s="114"/>
    </row>
    <row r="51" spans="1:7" s="129" customFormat="1" ht="19.5" customHeight="1">
      <c r="A51" s="78" t="s">
        <v>507</v>
      </c>
      <c r="B51" s="141" t="s">
        <v>508</v>
      </c>
      <c r="C51" s="74">
        <f t="shared" si="1"/>
        <v>25.7</v>
      </c>
      <c r="D51" s="74">
        <v>25.7</v>
      </c>
      <c r="E51" s="74"/>
      <c r="F51" s="114"/>
      <c r="G51" s="114"/>
    </row>
    <row r="52" spans="1:10" s="129" customFormat="1" ht="19.5" customHeight="1">
      <c r="A52" s="78" t="s">
        <v>509</v>
      </c>
      <c r="B52" s="141" t="s">
        <v>510</v>
      </c>
      <c r="C52" s="74">
        <f t="shared" si="1"/>
        <v>0</v>
      </c>
      <c r="D52" s="74"/>
      <c r="E52" s="74"/>
      <c r="F52" s="114"/>
      <c r="G52" s="114"/>
      <c r="I52" s="114"/>
      <c r="J52" s="114"/>
    </row>
    <row r="53" spans="1:8" s="129" customFormat="1" ht="19.5" customHeight="1">
      <c r="A53" s="78" t="s">
        <v>511</v>
      </c>
      <c r="B53" s="141" t="s">
        <v>444</v>
      </c>
      <c r="C53" s="74">
        <f t="shared" si="1"/>
        <v>9.8</v>
      </c>
      <c r="D53" s="74">
        <v>9.8</v>
      </c>
      <c r="E53" s="74"/>
      <c r="F53" s="114"/>
      <c r="G53" s="114"/>
      <c r="H53" s="114"/>
    </row>
    <row r="54" spans="1:7" s="129" customFormat="1" ht="19.5" customHeight="1">
      <c r="A54" s="78" t="s">
        <v>512</v>
      </c>
      <c r="B54" s="141" t="s">
        <v>513</v>
      </c>
      <c r="C54" s="74">
        <f t="shared" si="1"/>
        <v>0</v>
      </c>
      <c r="D54" s="74"/>
      <c r="E54" s="74"/>
      <c r="F54" s="114"/>
      <c r="G54" s="114"/>
    </row>
    <row r="55" spans="1:7" s="129" customFormat="1" ht="19.5" customHeight="1">
      <c r="A55" s="78" t="s">
        <v>514</v>
      </c>
      <c r="B55" s="141" t="s">
        <v>515</v>
      </c>
      <c r="C55" s="74">
        <f t="shared" si="1"/>
        <v>0.05</v>
      </c>
      <c r="D55" s="74">
        <v>0.05</v>
      </c>
      <c r="E55" s="74"/>
      <c r="F55" s="114"/>
      <c r="G55" s="114"/>
    </row>
    <row r="56" spans="1:7" s="129" customFormat="1" ht="19.5" customHeight="1">
      <c r="A56" s="78" t="s">
        <v>516</v>
      </c>
      <c r="B56" s="141" t="s">
        <v>517</v>
      </c>
      <c r="C56" s="74">
        <f t="shared" si="1"/>
        <v>0</v>
      </c>
      <c r="D56" s="74"/>
      <c r="E56" s="74"/>
      <c r="F56" s="114"/>
      <c r="G56" s="114"/>
    </row>
    <row r="57" spans="1:6" s="129" customFormat="1" ht="19.5" customHeight="1">
      <c r="A57" s="78" t="s">
        <v>518</v>
      </c>
      <c r="B57" s="141" t="s">
        <v>519</v>
      </c>
      <c r="C57" s="74">
        <f t="shared" si="1"/>
        <v>98</v>
      </c>
      <c r="D57" s="74">
        <v>98</v>
      </c>
      <c r="E57" s="74"/>
      <c r="F57" s="114"/>
    </row>
    <row r="58" spans="1:5" ht="19.5" customHeight="1">
      <c r="A58" s="78">
        <v>310</v>
      </c>
      <c r="B58" s="141" t="s">
        <v>520</v>
      </c>
      <c r="C58" s="74">
        <f t="shared" si="1"/>
        <v>3</v>
      </c>
      <c r="D58" s="74"/>
      <c r="E58" s="74">
        <v>3</v>
      </c>
    </row>
    <row r="59" spans="1:14" ht="19.5" customHeight="1">
      <c r="A59" s="78" t="s">
        <v>521</v>
      </c>
      <c r="B59" s="141" t="s">
        <v>522</v>
      </c>
      <c r="C59" s="74">
        <f t="shared" si="1"/>
        <v>3</v>
      </c>
      <c r="D59" s="74"/>
      <c r="E59" s="74">
        <v>3</v>
      </c>
      <c r="F59" s="42"/>
      <c r="N59" s="4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8" sqref="I8"/>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41" t="s">
        <v>523</v>
      </c>
      <c r="G1" s="127"/>
      <c r="L1" s="135"/>
    </row>
    <row r="2" spans="1:12" ht="42" customHeight="1">
      <c r="A2" s="115" t="s">
        <v>524</v>
      </c>
      <c r="B2" s="116"/>
      <c r="C2" s="116"/>
      <c r="D2" s="116"/>
      <c r="E2" s="116"/>
      <c r="F2" s="116"/>
      <c r="G2" s="115" t="s">
        <v>525</v>
      </c>
      <c r="H2" s="116"/>
      <c r="I2" s="116"/>
      <c r="J2" s="116"/>
      <c r="K2" s="116"/>
      <c r="L2" s="116"/>
    </row>
    <row r="3" spans="1:12" ht="19.5" customHeight="1">
      <c r="A3" s="128"/>
      <c r="B3" s="116"/>
      <c r="C3" s="116"/>
      <c r="D3" s="116"/>
      <c r="E3" s="116"/>
      <c r="F3" s="116"/>
      <c r="G3" s="116"/>
      <c r="H3" s="116"/>
      <c r="I3" s="116"/>
      <c r="J3" s="116"/>
      <c r="K3" s="116"/>
      <c r="L3" s="116"/>
    </row>
    <row r="4" spans="1:12" ht="19.5" customHeight="1">
      <c r="A4" s="129"/>
      <c r="B4" s="129"/>
      <c r="C4" s="129"/>
      <c r="D4" s="129"/>
      <c r="E4" s="129"/>
      <c r="F4" s="129"/>
      <c r="G4" s="129"/>
      <c r="H4" s="129"/>
      <c r="I4" s="129"/>
      <c r="J4" s="129"/>
      <c r="K4" s="129"/>
      <c r="L4" s="50" t="s">
        <v>312</v>
      </c>
    </row>
    <row r="5" spans="1:12" ht="28.5" customHeight="1">
      <c r="A5" s="65" t="s">
        <v>526</v>
      </c>
      <c r="B5" s="65"/>
      <c r="C5" s="65"/>
      <c r="D5" s="65"/>
      <c r="E5" s="65"/>
      <c r="F5" s="120"/>
      <c r="G5" s="65" t="s">
        <v>345</v>
      </c>
      <c r="H5" s="65"/>
      <c r="I5" s="65"/>
      <c r="J5" s="65"/>
      <c r="K5" s="65"/>
      <c r="L5" s="65"/>
    </row>
    <row r="6" spans="1:12" ht="28.5" customHeight="1">
      <c r="A6" s="90" t="s">
        <v>317</v>
      </c>
      <c r="B6" s="130" t="s">
        <v>527</v>
      </c>
      <c r="C6" s="90" t="s">
        <v>528</v>
      </c>
      <c r="D6" s="90"/>
      <c r="E6" s="90"/>
      <c r="F6" s="131" t="s">
        <v>529</v>
      </c>
      <c r="G6" s="65" t="s">
        <v>317</v>
      </c>
      <c r="H6" s="35" t="s">
        <v>527</v>
      </c>
      <c r="I6" s="65" t="s">
        <v>528</v>
      </c>
      <c r="J6" s="65"/>
      <c r="K6" s="65"/>
      <c r="L6" s="65" t="s">
        <v>529</v>
      </c>
    </row>
    <row r="7" spans="1:12" ht="28.5" customHeight="1">
      <c r="A7" s="121"/>
      <c r="B7" s="51"/>
      <c r="C7" s="122" t="s">
        <v>348</v>
      </c>
      <c r="D7" s="132" t="s">
        <v>530</v>
      </c>
      <c r="E7" s="132" t="s">
        <v>531</v>
      </c>
      <c r="F7" s="121"/>
      <c r="G7" s="65"/>
      <c r="H7" s="35"/>
      <c r="I7" s="65" t="s">
        <v>348</v>
      </c>
      <c r="J7" s="35" t="s">
        <v>530</v>
      </c>
      <c r="K7" s="35" t="s">
        <v>531</v>
      </c>
      <c r="L7" s="65"/>
    </row>
    <row r="8" spans="1:12" ht="28.5" customHeight="1">
      <c r="A8" s="133"/>
      <c r="B8" s="133"/>
      <c r="C8" s="133"/>
      <c r="D8" s="133"/>
      <c r="E8" s="133"/>
      <c r="F8" s="134"/>
      <c r="G8" s="75">
        <f>H8+I8+L8</f>
        <v>34</v>
      </c>
      <c r="H8" s="74">
        <v>0</v>
      </c>
      <c r="I8" s="72">
        <v>24</v>
      </c>
      <c r="J8" s="73">
        <v>0</v>
      </c>
      <c r="K8" s="75">
        <v>24</v>
      </c>
      <c r="L8" s="74">
        <v>10</v>
      </c>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C9" sqref="C9"/>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41"/>
      <c r="E1" s="84"/>
    </row>
    <row r="2" spans="1:5" ht="42.75" customHeight="1">
      <c r="A2" s="115" t="s">
        <v>532</v>
      </c>
      <c r="B2" s="116"/>
      <c r="C2" s="116"/>
      <c r="D2" s="116"/>
      <c r="E2" s="116"/>
    </row>
    <row r="3" spans="1:5" ht="19.5" customHeight="1">
      <c r="A3" s="116"/>
      <c r="B3" s="116"/>
      <c r="C3" s="116"/>
      <c r="D3" s="116"/>
      <c r="E3" s="116"/>
    </row>
    <row r="4" spans="1:5" ht="19.5" customHeight="1">
      <c r="A4" s="117"/>
      <c r="B4" s="118"/>
      <c r="C4" s="118"/>
      <c r="D4" s="118"/>
      <c r="E4" s="119" t="s">
        <v>312</v>
      </c>
    </row>
    <row r="5" spans="1:5" ht="19.5" customHeight="1">
      <c r="A5" s="65" t="s">
        <v>346</v>
      </c>
      <c r="B5" s="120" t="s">
        <v>347</v>
      </c>
      <c r="C5" s="65" t="s">
        <v>533</v>
      </c>
      <c r="D5" s="65"/>
      <c r="E5" s="65"/>
    </row>
    <row r="6" spans="1:5" ht="19.5" customHeight="1">
      <c r="A6" s="121"/>
      <c r="B6" s="121"/>
      <c r="C6" s="122" t="s">
        <v>317</v>
      </c>
      <c r="D6" s="122" t="s">
        <v>349</v>
      </c>
      <c r="E6" s="122" t="s">
        <v>350</v>
      </c>
    </row>
    <row r="7" spans="1:5" ht="19.5" customHeight="1">
      <c r="A7" s="123" t="s">
        <v>534</v>
      </c>
      <c r="B7" s="124" t="s">
        <v>339</v>
      </c>
      <c r="C7" s="125">
        <f>D7+E7</f>
        <v>0</v>
      </c>
      <c r="D7" s="125"/>
      <c r="E7" s="125">
        <v>0</v>
      </c>
    </row>
    <row r="8" spans="1:5" ht="19.5" customHeight="1">
      <c r="A8" s="123" t="s">
        <v>535</v>
      </c>
      <c r="B8" s="124" t="s">
        <v>536</v>
      </c>
      <c r="C8" s="125">
        <f>D8+E8</f>
        <v>0</v>
      </c>
      <c r="D8" s="125"/>
      <c r="E8" s="125">
        <v>0</v>
      </c>
    </row>
    <row r="9" spans="1:5" ht="19.5" customHeight="1">
      <c r="A9" s="123" t="s">
        <v>537</v>
      </c>
      <c r="B9" s="124" t="s">
        <v>538</v>
      </c>
      <c r="C9" s="125">
        <f>D9+E9</f>
        <v>0</v>
      </c>
      <c r="D9" s="125"/>
      <c r="E9" s="125">
        <v>0</v>
      </c>
    </row>
    <row r="10" spans="1:5" ht="20.25" customHeight="1">
      <c r="A10" s="126"/>
      <c r="B10" s="42"/>
      <c r="C10" s="42"/>
      <c r="D10" s="42"/>
      <c r="E10" s="42"/>
    </row>
    <row r="11" spans="1:5" ht="20.25" customHeight="1">
      <c r="A11" s="42"/>
      <c r="B11" s="42"/>
      <c r="C11" s="42"/>
      <c r="D11" s="42"/>
      <c r="E11" s="42"/>
    </row>
    <row r="12" spans="1:5" ht="12.75" customHeight="1">
      <c r="A12" s="42"/>
      <c r="B12" s="42"/>
      <c r="C12" s="42"/>
      <c r="E12" s="42"/>
    </row>
    <row r="13" spans="1:5" ht="12.75" customHeight="1">
      <c r="A13" s="42"/>
      <c r="B13" s="42"/>
      <c r="C13" s="42"/>
      <c r="D13" s="42"/>
      <c r="E13" s="42"/>
    </row>
    <row r="14" spans="1:5" ht="12.75" customHeight="1">
      <c r="A14" s="42"/>
      <c r="B14" s="42"/>
      <c r="C14" s="42"/>
      <c r="E14" s="42"/>
    </row>
    <row r="15" spans="1:5" ht="12.75" customHeight="1">
      <c r="A15" s="42"/>
      <c r="B15" s="42"/>
      <c r="D15" s="42"/>
      <c r="E15" s="42"/>
    </row>
    <row r="16" spans="1:5" ht="12.75" customHeight="1">
      <c r="A16" s="42"/>
      <c r="E16" s="42"/>
    </row>
    <row r="17" ht="12.75" customHeight="1">
      <c r="B17" s="42"/>
    </row>
    <row r="18" ht="12.75" customHeight="1">
      <c r="B18" s="42"/>
    </row>
    <row r="19" ht="12.75" customHeight="1">
      <c r="B19" s="42"/>
    </row>
    <row r="20" ht="12.75" customHeight="1">
      <c r="B20" s="42"/>
    </row>
    <row r="21" ht="12.75" customHeight="1">
      <c r="B21" s="42"/>
    </row>
    <row r="22" ht="12.75" customHeight="1">
      <c r="B22" s="42"/>
    </row>
    <row r="24" ht="12.75" customHeight="1">
      <c r="B24" s="42"/>
    </row>
    <row r="25" ht="12.75" customHeight="1">
      <c r="B25" s="42"/>
    </row>
    <row r="27" ht="12.75" customHeight="1">
      <c r="B27" s="42"/>
    </row>
    <row r="28" ht="12.75" customHeight="1">
      <c r="B28" s="42"/>
    </row>
    <row r="29" ht="12.75" customHeight="1">
      <c r="D29" s="4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41"/>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ht="38.25" customHeight="1">
      <c r="A2" s="85" t="s">
        <v>539</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c r="A4" s="49"/>
      <c r="B4" s="88"/>
      <c r="C4" s="89"/>
      <c r="D4" s="50" t="s">
        <v>312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c r="A5" s="65" t="s">
        <v>313</v>
      </c>
      <c r="B5" s="65"/>
      <c r="C5" s="65" t="s">
        <v>314</v>
      </c>
      <c r="D5" s="65"/>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 customHeight="1">
      <c r="A6" s="90" t="s">
        <v>315</v>
      </c>
      <c r="B6" s="91" t="s">
        <v>316</v>
      </c>
      <c r="C6" s="90" t="s">
        <v>315</v>
      </c>
      <c r="D6" s="90" t="s">
        <v>316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c r="A7" s="92" t="s">
        <v>540</v>
      </c>
      <c r="B7" s="93">
        <v>1270.06</v>
      </c>
      <c r="C7" s="94" t="s">
        <v>324</v>
      </c>
      <c r="D7" s="95"/>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c r="A8" s="96" t="s">
        <v>541</v>
      </c>
      <c r="B8" s="74"/>
      <c r="C8" s="97" t="s">
        <v>326</v>
      </c>
      <c r="D8" s="98"/>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c r="A9" s="99" t="s">
        <v>542</v>
      </c>
      <c r="B9" s="93"/>
      <c r="C9" s="97" t="s">
        <v>328</v>
      </c>
      <c r="D9" s="98"/>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c r="A10" s="100" t="s">
        <v>543</v>
      </c>
      <c r="B10" s="101"/>
      <c r="C10" s="97" t="s">
        <v>330</v>
      </c>
      <c r="D10" s="98"/>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c r="A11" s="100" t="s">
        <v>544</v>
      </c>
      <c r="B11" s="101"/>
      <c r="C11" s="97" t="s">
        <v>331</v>
      </c>
      <c r="D11" s="98"/>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c r="A12" s="100" t="s">
        <v>545</v>
      </c>
      <c r="B12" s="74"/>
      <c r="C12" s="102" t="s">
        <v>332</v>
      </c>
      <c r="D12" s="98">
        <v>193.19</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c r="A13" s="100"/>
      <c r="B13" s="103"/>
      <c r="C13" s="102" t="s">
        <v>333</v>
      </c>
      <c r="D13" s="98">
        <v>53</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c r="A14" s="100"/>
      <c r="B14" s="104"/>
      <c r="C14" s="97" t="s">
        <v>334</v>
      </c>
      <c r="D14" s="98">
        <v>4300</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c r="A15" s="100"/>
      <c r="B15" s="104"/>
      <c r="C15" s="97" t="s">
        <v>335</v>
      </c>
      <c r="D15" s="98">
        <v>322</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c r="A16" s="100"/>
      <c r="B16" s="104"/>
      <c r="C16" s="97" t="s">
        <v>336</v>
      </c>
      <c r="D16" s="98">
        <v>20372.31</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c r="A17" s="100"/>
      <c r="B17" s="104"/>
      <c r="C17" s="97" t="s">
        <v>337</v>
      </c>
      <c r="D17" s="98">
        <v>0</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c r="A18" s="105"/>
      <c r="B18" s="104"/>
      <c r="C18" s="97" t="s">
        <v>338</v>
      </c>
      <c r="D18" s="98">
        <v>35.37</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c r="A19" s="105"/>
      <c r="B19" s="104"/>
      <c r="C19" s="102" t="s">
        <v>339</v>
      </c>
      <c r="D19" s="98"/>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ht="19.5" customHeight="1">
      <c r="A20" s="105"/>
      <c r="B20" s="104"/>
      <c r="C20" s="97"/>
      <c r="D20" s="98"/>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ht="19.5" customHeight="1">
      <c r="A21" s="105"/>
      <c r="B21" s="104"/>
      <c r="C21" s="97"/>
      <c r="D21" s="98"/>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ht="19.5" customHeight="1">
      <c r="A22" s="106"/>
      <c r="B22" s="104"/>
      <c r="C22" s="97"/>
      <c r="D22" s="98"/>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ht="19.5" customHeight="1">
      <c r="A23" s="106"/>
      <c r="B23" s="104"/>
      <c r="C23" s="97"/>
      <c r="D23" s="98"/>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ht="19.5" customHeight="1">
      <c r="A24" s="106"/>
      <c r="B24" s="104"/>
      <c r="C24" s="107"/>
      <c r="D24" s="108"/>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ht="19.5" customHeight="1">
      <c r="A25" s="109" t="s">
        <v>546</v>
      </c>
      <c r="B25" s="110">
        <f>SUM(B7:B17)</f>
        <v>1270.06</v>
      </c>
      <c r="C25" s="111" t="s">
        <v>547</v>
      </c>
      <c r="D25" s="108">
        <v>25275.87</v>
      </c>
      <c r="F25" s="42"/>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ht="19.5" customHeight="1">
      <c r="A26" s="100" t="s">
        <v>548</v>
      </c>
      <c r="B26" s="110"/>
      <c r="C26" s="97" t="s">
        <v>549</v>
      </c>
      <c r="D26" s="108"/>
      <c r="E26" s="42"/>
      <c r="F26" s="42"/>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ht="19.5" customHeight="1">
      <c r="A27" s="100" t="s">
        <v>550</v>
      </c>
      <c r="B27" s="74">
        <v>24005.81</v>
      </c>
      <c r="C27" s="102"/>
      <c r="D27" s="108"/>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5" ht="19.5" customHeight="1">
      <c r="A28" s="112" t="s">
        <v>551</v>
      </c>
      <c r="B28" s="113">
        <f>B25+B27</f>
        <v>25275.870000000003</v>
      </c>
      <c r="C28" s="107" t="s">
        <v>552</v>
      </c>
      <c r="D28" s="108">
        <f>D25+D26</f>
        <v>25275.87</v>
      </c>
      <c r="E28" s="42"/>
    </row>
    <row r="35" ht="19.5" customHeight="1">
      <c r="C35" s="4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1">
      <selection activeCell="E7" sqref="E7"/>
    </sheetView>
  </sheetViews>
  <sheetFormatPr defaultColWidth="6.875" defaultRowHeight="12.75" customHeight="1"/>
  <cols>
    <col min="1" max="1" width="10.375" style="40" customWidth="1"/>
    <col min="2" max="2" width="38.25390625" style="40" customWidth="1"/>
    <col min="3" max="12" width="12.625" style="40" customWidth="1"/>
    <col min="13" max="16384" width="6.875" style="40" customWidth="1"/>
  </cols>
  <sheetData>
    <row r="1" spans="1:12" ht="19.5" customHeight="1">
      <c r="A1" s="41" t="s">
        <v>553</v>
      </c>
      <c r="L1" s="79"/>
    </row>
    <row r="2" spans="1:12" ht="43.5" customHeight="1">
      <c r="A2" s="62" t="s">
        <v>554</v>
      </c>
      <c r="B2" s="47"/>
      <c r="C2" s="47"/>
      <c r="D2" s="47"/>
      <c r="E2" s="47"/>
      <c r="F2" s="47"/>
      <c r="G2" s="47"/>
      <c r="H2" s="47"/>
      <c r="I2" s="47"/>
      <c r="J2" s="47"/>
      <c r="K2" s="47"/>
      <c r="L2" s="47"/>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80" t="s">
        <v>312</v>
      </c>
    </row>
    <row r="5" spans="1:12" ht="24" customHeight="1">
      <c r="A5" s="65" t="s">
        <v>555</v>
      </c>
      <c r="B5" s="65"/>
      <c r="C5" s="66" t="s">
        <v>317</v>
      </c>
      <c r="D5" s="35" t="s">
        <v>550</v>
      </c>
      <c r="E5" s="35" t="s">
        <v>540</v>
      </c>
      <c r="F5" s="35" t="s">
        <v>541</v>
      </c>
      <c r="G5" s="35" t="s">
        <v>542</v>
      </c>
      <c r="H5" s="67" t="s">
        <v>543</v>
      </c>
      <c r="I5" s="66"/>
      <c r="J5" s="35" t="s">
        <v>544</v>
      </c>
      <c r="K5" s="35" t="s">
        <v>545</v>
      </c>
      <c r="L5" s="81" t="s">
        <v>548</v>
      </c>
    </row>
    <row r="6" spans="1:12" ht="42" customHeight="1">
      <c r="A6" s="68" t="s">
        <v>346</v>
      </c>
      <c r="B6" s="69" t="s">
        <v>347</v>
      </c>
      <c r="C6" s="51"/>
      <c r="D6" s="51"/>
      <c r="E6" s="51"/>
      <c r="F6" s="51"/>
      <c r="G6" s="51"/>
      <c r="H6" s="35" t="s">
        <v>556</v>
      </c>
      <c r="I6" s="35" t="s">
        <v>557</v>
      </c>
      <c r="J6" s="51"/>
      <c r="K6" s="51"/>
      <c r="L6" s="51"/>
    </row>
    <row r="7" spans="1:256" ht="19.5" customHeight="1">
      <c r="A7" s="70"/>
      <c r="B7" s="71" t="s">
        <v>317</v>
      </c>
      <c r="C7" s="72">
        <f>D7+E7</f>
        <v>25275.870000000003</v>
      </c>
      <c r="D7" s="72">
        <f>D8+D11+D22+D28+D31+D36+D69+D74</f>
        <v>24005.81</v>
      </c>
      <c r="E7" s="73">
        <f>E8+E11+E22+E28+E31+E36+E69+E74</f>
        <v>1270.06</v>
      </c>
      <c r="F7" s="74"/>
      <c r="G7" s="73"/>
      <c r="H7" s="75"/>
      <c r="I7" s="75"/>
      <c r="J7" s="74"/>
      <c r="K7" s="73"/>
      <c r="L7" s="7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0" t="s">
        <v>558</v>
      </c>
      <c r="B8" s="76" t="s">
        <v>559</v>
      </c>
      <c r="C8" s="72">
        <f aca="true" t="shared" si="0" ref="C8:C39">D8+E8</f>
        <v>0</v>
      </c>
      <c r="D8" s="72">
        <v>0</v>
      </c>
      <c r="E8" s="73"/>
      <c r="F8" s="74"/>
      <c r="G8" s="73"/>
      <c r="H8" s="75"/>
      <c r="I8" s="75"/>
      <c r="J8" s="74"/>
      <c r="K8" s="73"/>
      <c r="L8" s="7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0" t="s">
        <v>560</v>
      </c>
      <c r="B9" s="76" t="s">
        <v>561</v>
      </c>
      <c r="C9" s="72">
        <f t="shared" si="0"/>
        <v>0</v>
      </c>
      <c r="D9" s="72">
        <v>0</v>
      </c>
      <c r="E9" s="73"/>
      <c r="F9" s="74"/>
      <c r="G9" s="73"/>
      <c r="H9" s="75"/>
      <c r="I9" s="75"/>
      <c r="J9" s="74"/>
      <c r="K9" s="73"/>
      <c r="L9" s="7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0" t="s">
        <v>562</v>
      </c>
      <c r="B10" s="76" t="s">
        <v>563</v>
      </c>
      <c r="C10" s="72">
        <f t="shared" si="0"/>
        <v>0</v>
      </c>
      <c r="D10" s="72">
        <v>0</v>
      </c>
      <c r="E10" s="73"/>
      <c r="F10" s="74"/>
      <c r="G10" s="73"/>
      <c r="H10" s="75"/>
      <c r="I10" s="75"/>
      <c r="J10" s="74"/>
      <c r="K10" s="73"/>
      <c r="L10" s="7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0">
        <v>208</v>
      </c>
      <c r="B11" s="77" t="s">
        <v>351</v>
      </c>
      <c r="C11" s="72">
        <f t="shared" si="0"/>
        <v>193.18</v>
      </c>
      <c r="D11" s="72">
        <f>D12+D18+D20</f>
        <v>18.74</v>
      </c>
      <c r="E11" s="73">
        <f>E12+E18+E20</f>
        <v>174.44</v>
      </c>
      <c r="F11" s="74"/>
      <c r="G11" s="73"/>
      <c r="H11" s="75"/>
      <c r="I11" s="75"/>
      <c r="J11" s="74"/>
      <c r="K11" s="73"/>
      <c r="L11" s="7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0" t="s">
        <v>352</v>
      </c>
      <c r="B12" s="77" t="s">
        <v>353</v>
      </c>
      <c r="C12" s="72">
        <f t="shared" si="0"/>
        <v>193.18</v>
      </c>
      <c r="D12" s="72">
        <v>18.74</v>
      </c>
      <c r="E12" s="73">
        <f>E13+E14+E15+E16+E17</f>
        <v>174.44</v>
      </c>
      <c r="F12" s="74"/>
      <c r="G12" s="73"/>
      <c r="H12" s="75"/>
      <c r="I12" s="75"/>
      <c r="J12" s="74"/>
      <c r="K12" s="73"/>
      <c r="L12" s="7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0" t="s">
        <v>564</v>
      </c>
      <c r="B13" s="77" t="s">
        <v>565</v>
      </c>
      <c r="C13" s="72">
        <f t="shared" si="0"/>
        <v>0</v>
      </c>
      <c r="D13" s="72"/>
      <c r="E13" s="73"/>
      <c r="F13" s="74"/>
      <c r="G13" s="73"/>
      <c r="H13" s="75"/>
      <c r="I13" s="75"/>
      <c r="J13" s="74"/>
      <c r="K13" s="73"/>
      <c r="L13" s="7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0" t="s">
        <v>566</v>
      </c>
      <c r="B14" s="77" t="s">
        <v>567</v>
      </c>
      <c r="C14" s="72">
        <f t="shared" si="0"/>
        <v>0</v>
      </c>
      <c r="D14" s="72">
        <v>0</v>
      </c>
      <c r="E14" s="73"/>
      <c r="F14" s="74"/>
      <c r="G14" s="73"/>
      <c r="H14" s="75"/>
      <c r="I14" s="75"/>
      <c r="J14" s="74"/>
      <c r="K14" s="73"/>
      <c r="L14" s="7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0" t="s">
        <v>354</v>
      </c>
      <c r="B15" s="77" t="s">
        <v>355</v>
      </c>
      <c r="C15" s="72">
        <f t="shared" si="0"/>
        <v>64.78999999999999</v>
      </c>
      <c r="D15" s="72">
        <v>17.63</v>
      </c>
      <c r="E15" s="73">
        <v>47.16</v>
      </c>
      <c r="F15" s="74"/>
      <c r="G15" s="73"/>
      <c r="H15" s="75"/>
      <c r="I15" s="75"/>
      <c r="J15" s="74"/>
      <c r="K15" s="73"/>
      <c r="L15" s="7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0" t="s">
        <v>356</v>
      </c>
      <c r="B16" s="77" t="s">
        <v>357</v>
      </c>
      <c r="C16" s="72">
        <f t="shared" si="0"/>
        <v>24.009999999999998</v>
      </c>
      <c r="D16" s="72">
        <v>0.43</v>
      </c>
      <c r="E16" s="73">
        <v>23.58</v>
      </c>
      <c r="F16" s="74"/>
      <c r="G16" s="73"/>
      <c r="H16" s="75"/>
      <c r="I16" s="75"/>
      <c r="J16" s="74"/>
      <c r="K16" s="73"/>
      <c r="L16" s="7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0" t="s">
        <v>358</v>
      </c>
      <c r="B17" s="77" t="s">
        <v>359</v>
      </c>
      <c r="C17" s="72">
        <f t="shared" si="0"/>
        <v>104.38000000000001</v>
      </c>
      <c r="D17" s="72">
        <v>0.68</v>
      </c>
      <c r="E17" s="73">
        <v>103.7</v>
      </c>
      <c r="F17" s="74"/>
      <c r="G17" s="73"/>
      <c r="H17" s="75"/>
      <c r="I17" s="75"/>
      <c r="J17" s="74"/>
      <c r="K17" s="73"/>
      <c r="L17" s="7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0" t="s">
        <v>568</v>
      </c>
      <c r="B18" s="77" t="s">
        <v>569</v>
      </c>
      <c r="C18" s="72">
        <f t="shared" si="0"/>
        <v>0</v>
      </c>
      <c r="D18" s="72">
        <v>0</v>
      </c>
      <c r="E18" s="73"/>
      <c r="F18" s="74"/>
      <c r="G18" s="73"/>
      <c r="H18" s="75"/>
      <c r="I18" s="75"/>
      <c r="J18" s="74"/>
      <c r="K18" s="73"/>
      <c r="L18" s="7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0" t="s">
        <v>570</v>
      </c>
      <c r="B19" s="77" t="s">
        <v>571</v>
      </c>
      <c r="C19" s="72">
        <f t="shared" si="0"/>
        <v>0</v>
      </c>
      <c r="D19" s="72">
        <v>0</v>
      </c>
      <c r="E19" s="73"/>
      <c r="F19" s="74"/>
      <c r="G19" s="73"/>
      <c r="H19" s="75"/>
      <c r="I19" s="75"/>
      <c r="J19" s="74"/>
      <c r="K19" s="73"/>
      <c r="L19" s="7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0" t="s">
        <v>572</v>
      </c>
      <c r="B20" s="77" t="s">
        <v>573</v>
      </c>
      <c r="C20" s="72">
        <f t="shared" si="0"/>
        <v>0</v>
      </c>
      <c r="D20" s="72"/>
      <c r="E20" s="73"/>
      <c r="F20" s="74"/>
      <c r="G20" s="73"/>
      <c r="H20" s="75"/>
      <c r="I20" s="75"/>
      <c r="J20" s="74"/>
      <c r="K20" s="73"/>
      <c r="L20" s="7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0" t="s">
        <v>574</v>
      </c>
      <c r="B21" s="77" t="s">
        <v>575</v>
      </c>
      <c r="C21" s="72">
        <f t="shared" si="0"/>
        <v>0</v>
      </c>
      <c r="D21" s="72"/>
      <c r="E21" s="73"/>
      <c r="F21" s="74"/>
      <c r="G21" s="73"/>
      <c r="H21" s="75"/>
      <c r="I21" s="75"/>
      <c r="J21" s="74"/>
      <c r="K21" s="73"/>
      <c r="L21" s="7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0">
        <v>210</v>
      </c>
      <c r="B22" s="77" t="s">
        <v>360</v>
      </c>
      <c r="C22" s="72">
        <f t="shared" si="0"/>
        <v>53</v>
      </c>
      <c r="D22" s="72">
        <v>5.24</v>
      </c>
      <c r="E22" s="73">
        <f>E23</f>
        <v>47.76</v>
      </c>
      <c r="F22" s="74"/>
      <c r="G22" s="73"/>
      <c r="H22" s="75"/>
      <c r="I22" s="75"/>
      <c r="J22" s="74"/>
      <c r="K22" s="73"/>
      <c r="L22" s="7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0" t="s">
        <v>361</v>
      </c>
      <c r="B23" s="77" t="s">
        <v>362</v>
      </c>
      <c r="C23" s="72">
        <f t="shared" si="0"/>
        <v>53</v>
      </c>
      <c r="D23" s="72">
        <v>5.24</v>
      </c>
      <c r="E23" s="73">
        <f>E24+E25+E26+E27</f>
        <v>47.76</v>
      </c>
      <c r="F23" s="74"/>
      <c r="G23" s="73"/>
      <c r="H23" s="75"/>
      <c r="I23" s="75"/>
      <c r="J23" s="74"/>
      <c r="K23" s="73"/>
      <c r="L23" s="7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0" t="s">
        <v>363</v>
      </c>
      <c r="B24" s="77" t="s">
        <v>364</v>
      </c>
      <c r="C24" s="72">
        <f t="shared" si="0"/>
        <v>37.64</v>
      </c>
      <c r="D24" s="72">
        <v>4.96</v>
      </c>
      <c r="E24" s="73">
        <v>32.68</v>
      </c>
      <c r="F24" s="74"/>
      <c r="G24" s="73"/>
      <c r="H24" s="75"/>
      <c r="I24" s="75"/>
      <c r="J24" s="74"/>
      <c r="K24" s="73"/>
      <c r="L24" s="7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0" t="s">
        <v>365</v>
      </c>
      <c r="B25" s="77" t="s">
        <v>366</v>
      </c>
      <c r="C25" s="72">
        <f t="shared" si="0"/>
        <v>0</v>
      </c>
      <c r="D25" s="72"/>
      <c r="E25" s="73"/>
      <c r="F25" s="74"/>
      <c r="G25" s="73"/>
      <c r="H25" s="75"/>
      <c r="I25" s="75"/>
      <c r="J25" s="74"/>
      <c r="K25" s="73"/>
      <c r="L25" s="7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0" t="s">
        <v>367</v>
      </c>
      <c r="B26" s="77" t="s">
        <v>368</v>
      </c>
      <c r="C26" s="72">
        <f t="shared" si="0"/>
        <v>15.36</v>
      </c>
      <c r="D26" s="72">
        <v>0.28</v>
      </c>
      <c r="E26" s="73">
        <v>15.08</v>
      </c>
      <c r="F26" s="74"/>
      <c r="G26" s="73"/>
      <c r="H26" s="75"/>
      <c r="I26" s="75"/>
      <c r="J26" s="74"/>
      <c r="K26" s="73"/>
      <c r="L26" s="7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0" t="s">
        <v>369</v>
      </c>
      <c r="B27" s="77" t="s">
        <v>370</v>
      </c>
      <c r="C27" s="72">
        <f t="shared" si="0"/>
        <v>0</v>
      </c>
      <c r="D27" s="72"/>
      <c r="E27" s="73"/>
      <c r="F27" s="74"/>
      <c r="G27" s="73"/>
      <c r="H27" s="75"/>
      <c r="I27" s="75"/>
      <c r="J27" s="74"/>
      <c r="K27" s="73"/>
      <c r="L27" s="7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0" t="s">
        <v>576</v>
      </c>
      <c r="B28" s="78" t="s">
        <v>577</v>
      </c>
      <c r="C28" s="72">
        <f t="shared" si="0"/>
        <v>4300</v>
      </c>
      <c r="D28" s="72">
        <v>4300</v>
      </c>
      <c r="E28" s="73"/>
      <c r="F28" s="74"/>
      <c r="G28" s="73"/>
      <c r="H28" s="75"/>
      <c r="I28" s="75"/>
      <c r="J28" s="74"/>
      <c r="K28" s="73"/>
      <c r="L28" s="7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0" t="s">
        <v>578</v>
      </c>
      <c r="B29" s="78" t="s">
        <v>579</v>
      </c>
      <c r="C29" s="72">
        <f t="shared" si="0"/>
        <v>4300</v>
      </c>
      <c r="D29" s="72">
        <v>4300</v>
      </c>
      <c r="E29" s="73"/>
      <c r="F29" s="74"/>
      <c r="G29" s="73"/>
      <c r="H29" s="75"/>
      <c r="I29" s="75"/>
      <c r="J29" s="74"/>
      <c r="K29" s="73"/>
      <c r="L29" s="7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0" t="s">
        <v>580</v>
      </c>
      <c r="B30" s="78" t="s">
        <v>581</v>
      </c>
      <c r="C30" s="72">
        <f t="shared" si="0"/>
        <v>4300</v>
      </c>
      <c r="D30" s="72">
        <v>4300</v>
      </c>
      <c r="E30" s="73"/>
      <c r="F30" s="74"/>
      <c r="G30" s="73"/>
      <c r="H30" s="75"/>
      <c r="I30" s="75"/>
      <c r="J30" s="74"/>
      <c r="K30" s="73"/>
      <c r="L30" s="7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0">
        <v>212</v>
      </c>
      <c r="B31" s="77" t="s">
        <v>582</v>
      </c>
      <c r="C31" s="72">
        <f t="shared" si="0"/>
        <v>322</v>
      </c>
      <c r="D31" s="72">
        <f>D32+D34</f>
        <v>322</v>
      </c>
      <c r="E31" s="73"/>
      <c r="F31" s="74"/>
      <c r="G31" s="73"/>
      <c r="H31" s="75"/>
      <c r="I31" s="75"/>
      <c r="J31" s="74"/>
      <c r="K31" s="73"/>
      <c r="L31" s="7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0" t="s">
        <v>583</v>
      </c>
      <c r="B32" s="77" t="s">
        <v>584</v>
      </c>
      <c r="C32" s="72">
        <f t="shared" si="0"/>
        <v>0</v>
      </c>
      <c r="D32" s="72">
        <v>0</v>
      </c>
      <c r="E32" s="73"/>
      <c r="F32" s="74"/>
      <c r="G32" s="73"/>
      <c r="H32" s="75"/>
      <c r="I32" s="75"/>
      <c r="J32" s="74"/>
      <c r="K32" s="73"/>
      <c r="L32" s="7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0" t="s">
        <v>585</v>
      </c>
      <c r="B33" s="77" t="s">
        <v>586</v>
      </c>
      <c r="C33" s="72">
        <f t="shared" si="0"/>
        <v>0</v>
      </c>
      <c r="D33" s="72">
        <v>0</v>
      </c>
      <c r="E33" s="73"/>
      <c r="F33" s="74"/>
      <c r="G33" s="73"/>
      <c r="H33" s="75"/>
      <c r="I33" s="75"/>
      <c r="J33" s="74"/>
      <c r="K33" s="73"/>
      <c r="L33" s="7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0" t="s">
        <v>587</v>
      </c>
      <c r="B34" s="77" t="s">
        <v>588</v>
      </c>
      <c r="C34" s="72">
        <f t="shared" si="0"/>
        <v>322</v>
      </c>
      <c r="D34" s="72">
        <v>322</v>
      </c>
      <c r="E34" s="73"/>
      <c r="F34" s="74"/>
      <c r="G34" s="73"/>
      <c r="H34" s="75"/>
      <c r="I34" s="75"/>
      <c r="J34" s="74"/>
      <c r="K34" s="73"/>
      <c r="L34" s="7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0" t="s">
        <v>589</v>
      </c>
      <c r="B35" s="77" t="s">
        <v>590</v>
      </c>
      <c r="C35" s="72">
        <f t="shared" si="0"/>
        <v>322</v>
      </c>
      <c r="D35" s="72">
        <v>322</v>
      </c>
      <c r="E35" s="73"/>
      <c r="F35" s="74"/>
      <c r="G35" s="73"/>
      <c r="H35" s="75"/>
      <c r="I35" s="75"/>
      <c r="J35" s="74"/>
      <c r="K35" s="73"/>
      <c r="L35" s="7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0">
        <v>213</v>
      </c>
      <c r="B36" s="77" t="s">
        <v>371</v>
      </c>
      <c r="C36" s="72">
        <f t="shared" si="0"/>
        <v>20372.320000000003</v>
      </c>
      <c r="D36" s="72">
        <f>D37+D57+D59+D62+D65+D67</f>
        <v>19359.83</v>
      </c>
      <c r="E36" s="73">
        <f>E37+E57+E59+E62+E65+E67</f>
        <v>1012.49</v>
      </c>
      <c r="F36" s="74"/>
      <c r="G36" s="73"/>
      <c r="H36" s="75"/>
      <c r="I36" s="75"/>
      <c r="J36" s="74"/>
      <c r="K36" s="73"/>
      <c r="L36" s="7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0" t="s">
        <v>372</v>
      </c>
      <c r="B37" s="77" t="s">
        <v>373</v>
      </c>
      <c r="C37" s="72">
        <f t="shared" si="0"/>
        <v>19526.030000000002</v>
      </c>
      <c r="D37" s="72">
        <f>D38+D39+D40+D41+D42+D43+D44+D45+D46+D47+D48+D49+D50+D51+D52+D53+D54+D55+D56</f>
        <v>18513.54</v>
      </c>
      <c r="E37" s="73">
        <f>E38+E39+E40+E41+E42+E43+E44+E45+E46+E47+E48+E49+E50+E51+E52+E53+E54+E55+E56</f>
        <v>1012.49</v>
      </c>
      <c r="F37" s="74"/>
      <c r="G37" s="73"/>
      <c r="H37" s="75"/>
      <c r="I37" s="75"/>
      <c r="J37" s="74"/>
      <c r="K37" s="73"/>
      <c r="L37" s="7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0" t="s">
        <v>374</v>
      </c>
      <c r="B38" s="77" t="s">
        <v>375</v>
      </c>
      <c r="C38" s="72">
        <f t="shared" si="0"/>
        <v>678.72</v>
      </c>
      <c r="D38" s="72">
        <v>0</v>
      </c>
      <c r="E38" s="73">
        <v>678.72</v>
      </c>
      <c r="F38" s="74"/>
      <c r="G38" s="73"/>
      <c r="H38" s="75"/>
      <c r="I38" s="75"/>
      <c r="J38" s="74"/>
      <c r="K38" s="73"/>
      <c r="L38" s="7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0" t="s">
        <v>376</v>
      </c>
      <c r="B39" s="77" t="s">
        <v>377</v>
      </c>
      <c r="C39" s="72">
        <f t="shared" si="0"/>
        <v>104.3</v>
      </c>
      <c r="D39" s="72">
        <v>5.53</v>
      </c>
      <c r="E39" s="73">
        <v>98.77</v>
      </c>
      <c r="F39" s="74"/>
      <c r="G39" s="73"/>
      <c r="H39" s="75"/>
      <c r="I39" s="75"/>
      <c r="J39" s="74"/>
      <c r="K39" s="73"/>
      <c r="L39" s="7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0" t="s">
        <v>378</v>
      </c>
      <c r="B40" s="77" t="s">
        <v>591</v>
      </c>
      <c r="C40" s="72">
        <f aca="true" t="shared" si="1" ref="C40:C76">D40+E40</f>
        <v>0</v>
      </c>
      <c r="D40" s="72"/>
      <c r="E40" s="73"/>
      <c r="F40" s="74"/>
      <c r="G40" s="73"/>
      <c r="H40" s="75"/>
      <c r="I40" s="75"/>
      <c r="J40" s="74"/>
      <c r="K40" s="73"/>
      <c r="L40" s="7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0" t="s">
        <v>592</v>
      </c>
      <c r="B41" s="77" t="s">
        <v>593</v>
      </c>
      <c r="C41" s="72">
        <f t="shared" si="1"/>
        <v>332.64</v>
      </c>
      <c r="D41" s="72">
        <v>332.64</v>
      </c>
      <c r="E41" s="73"/>
      <c r="F41" s="74"/>
      <c r="G41" s="73"/>
      <c r="H41" s="75"/>
      <c r="I41" s="75"/>
      <c r="J41" s="74"/>
      <c r="K41" s="73"/>
      <c r="L41" s="7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0" t="s">
        <v>380</v>
      </c>
      <c r="B42" s="77" t="s">
        <v>594</v>
      </c>
      <c r="C42" s="72">
        <f t="shared" si="1"/>
        <v>213.29</v>
      </c>
      <c r="D42" s="72">
        <v>213.29</v>
      </c>
      <c r="E42" s="73"/>
      <c r="F42" s="74"/>
      <c r="G42" s="73"/>
      <c r="H42" s="75"/>
      <c r="I42" s="75"/>
      <c r="J42" s="74"/>
      <c r="K42" s="73"/>
      <c r="L42" s="7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0" t="s">
        <v>382</v>
      </c>
      <c r="B43" s="77" t="s">
        <v>595</v>
      </c>
      <c r="C43" s="72">
        <f t="shared" si="1"/>
        <v>20</v>
      </c>
      <c r="D43" s="72"/>
      <c r="E43" s="73">
        <v>20</v>
      </c>
      <c r="F43" s="74"/>
      <c r="G43" s="73"/>
      <c r="H43" s="75"/>
      <c r="I43" s="75"/>
      <c r="J43" s="74"/>
      <c r="K43" s="73"/>
      <c r="L43" s="7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0" t="s">
        <v>384</v>
      </c>
      <c r="B44" s="77" t="s">
        <v>596</v>
      </c>
      <c r="C44" s="72">
        <f t="shared" si="1"/>
        <v>0</v>
      </c>
      <c r="D44" s="72"/>
      <c r="E44" s="73"/>
      <c r="F44" s="74"/>
      <c r="G44" s="73"/>
      <c r="H44" s="75"/>
      <c r="I44" s="75"/>
      <c r="J44" s="74"/>
      <c r="K44" s="73"/>
      <c r="L44" s="7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0" t="s">
        <v>386</v>
      </c>
      <c r="B45" s="77" t="s">
        <v>597</v>
      </c>
      <c r="C45" s="72">
        <f t="shared" si="1"/>
        <v>0</v>
      </c>
      <c r="D45" s="72"/>
      <c r="E45" s="73"/>
      <c r="F45" s="74"/>
      <c r="G45" s="73"/>
      <c r="H45" s="75"/>
      <c r="I45" s="75"/>
      <c r="J45" s="74"/>
      <c r="K45" s="73"/>
      <c r="L45" s="7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0" t="s">
        <v>388</v>
      </c>
      <c r="B46" s="77" t="s">
        <v>598</v>
      </c>
      <c r="C46" s="72">
        <f t="shared" si="1"/>
        <v>0</v>
      </c>
      <c r="D46" s="72"/>
      <c r="E46" s="73"/>
      <c r="F46" s="74"/>
      <c r="G46" s="73"/>
      <c r="H46" s="75"/>
      <c r="I46" s="75"/>
      <c r="J46" s="74"/>
      <c r="K46" s="73"/>
      <c r="L46" s="7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0" t="s">
        <v>599</v>
      </c>
      <c r="B47" s="77" t="s">
        <v>600</v>
      </c>
      <c r="C47" s="72">
        <f t="shared" si="1"/>
        <v>0</v>
      </c>
      <c r="D47" s="72"/>
      <c r="E47" s="73"/>
      <c r="F47" s="74"/>
      <c r="G47" s="73"/>
      <c r="H47" s="75"/>
      <c r="I47" s="75"/>
      <c r="J47" s="74"/>
      <c r="K47" s="73"/>
      <c r="L47" s="7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0" t="s">
        <v>601</v>
      </c>
      <c r="B48" s="77" t="s">
        <v>602</v>
      </c>
      <c r="C48" s="72">
        <f t="shared" si="1"/>
        <v>0.36</v>
      </c>
      <c r="D48" s="72">
        <v>0.36</v>
      </c>
      <c r="E48" s="73"/>
      <c r="F48" s="74"/>
      <c r="G48" s="73"/>
      <c r="H48" s="75"/>
      <c r="I48" s="75"/>
      <c r="J48" s="74"/>
      <c r="K48" s="73"/>
      <c r="L48" s="7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0" t="s">
        <v>603</v>
      </c>
      <c r="B49" s="77" t="s">
        <v>604</v>
      </c>
      <c r="C49" s="72">
        <f t="shared" si="1"/>
        <v>2205.38</v>
      </c>
      <c r="D49" s="72">
        <v>2205.38</v>
      </c>
      <c r="E49" s="73"/>
      <c r="F49" s="74"/>
      <c r="G49" s="73"/>
      <c r="H49" s="75"/>
      <c r="I49" s="75"/>
      <c r="J49" s="74"/>
      <c r="K49" s="73"/>
      <c r="L49" s="7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0" t="s">
        <v>390</v>
      </c>
      <c r="B50" s="77" t="s">
        <v>605</v>
      </c>
      <c r="C50" s="72">
        <f t="shared" si="1"/>
        <v>2145.69</v>
      </c>
      <c r="D50" s="72">
        <v>2145.69</v>
      </c>
      <c r="E50" s="73"/>
      <c r="F50" s="74"/>
      <c r="G50" s="73"/>
      <c r="H50" s="75"/>
      <c r="I50" s="75"/>
      <c r="J50" s="74"/>
      <c r="K50" s="73"/>
      <c r="L50" s="7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0" t="s">
        <v>392</v>
      </c>
      <c r="B51" s="77" t="s">
        <v>606</v>
      </c>
      <c r="C51" s="72">
        <f t="shared" si="1"/>
        <v>34</v>
      </c>
      <c r="D51" s="72">
        <v>22</v>
      </c>
      <c r="E51" s="73">
        <v>12</v>
      </c>
      <c r="F51" s="74"/>
      <c r="G51" s="73"/>
      <c r="H51" s="75"/>
      <c r="I51" s="75"/>
      <c r="J51" s="74"/>
      <c r="K51" s="73"/>
      <c r="L51" s="7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0" t="s">
        <v>394</v>
      </c>
      <c r="B52" s="77" t="s">
        <v>607</v>
      </c>
      <c r="C52" s="72">
        <f t="shared" si="1"/>
        <v>195</v>
      </c>
      <c r="D52" s="72"/>
      <c r="E52" s="73">
        <v>195</v>
      </c>
      <c r="F52" s="74"/>
      <c r="G52" s="73"/>
      <c r="H52" s="75"/>
      <c r="I52" s="75"/>
      <c r="J52" s="74"/>
      <c r="K52" s="73"/>
      <c r="L52" s="7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0" t="s">
        <v>396</v>
      </c>
      <c r="B53" s="77" t="s">
        <v>608</v>
      </c>
      <c r="C53" s="72">
        <f t="shared" si="1"/>
        <v>1802.26</v>
      </c>
      <c r="D53" s="72">
        <v>1802.26</v>
      </c>
      <c r="E53" s="73"/>
      <c r="F53" s="74"/>
      <c r="G53" s="73"/>
      <c r="H53" s="75"/>
      <c r="I53" s="75"/>
      <c r="J53" s="74"/>
      <c r="K53" s="73"/>
      <c r="L53" s="7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0" t="s">
        <v>609</v>
      </c>
      <c r="B54" s="77" t="s">
        <v>610</v>
      </c>
      <c r="C54" s="72">
        <f t="shared" si="1"/>
        <v>31</v>
      </c>
      <c r="D54" s="72">
        <v>31</v>
      </c>
      <c r="E54" s="73"/>
      <c r="F54" s="74"/>
      <c r="G54" s="73"/>
      <c r="H54" s="75"/>
      <c r="I54" s="75"/>
      <c r="J54" s="74"/>
      <c r="K54" s="73"/>
      <c r="L54" s="7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0" t="s">
        <v>611</v>
      </c>
      <c r="B55" s="77" t="s">
        <v>612</v>
      </c>
      <c r="C55" s="72">
        <f t="shared" si="1"/>
        <v>11660.39</v>
      </c>
      <c r="D55" s="72">
        <v>11660.39</v>
      </c>
      <c r="E55" s="73"/>
      <c r="F55" s="74"/>
      <c r="G55" s="73"/>
      <c r="H55" s="75"/>
      <c r="I55" s="75"/>
      <c r="J55" s="74"/>
      <c r="K55" s="73"/>
      <c r="L55" s="7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0" t="s">
        <v>398</v>
      </c>
      <c r="B56" s="77" t="s">
        <v>613</v>
      </c>
      <c r="C56" s="72">
        <f t="shared" si="1"/>
        <v>103</v>
      </c>
      <c r="D56" s="72">
        <v>95</v>
      </c>
      <c r="E56" s="73">
        <v>8</v>
      </c>
      <c r="F56" s="74"/>
      <c r="G56" s="73"/>
      <c r="H56" s="75"/>
      <c r="I56" s="75"/>
      <c r="J56" s="74"/>
      <c r="K56" s="73"/>
      <c r="L56" s="7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0" t="s">
        <v>614</v>
      </c>
      <c r="B57" s="77" t="s">
        <v>615</v>
      </c>
      <c r="C57" s="72">
        <f t="shared" si="1"/>
        <v>0</v>
      </c>
      <c r="D57" s="72"/>
      <c r="E57" s="73"/>
      <c r="F57" s="74"/>
      <c r="G57" s="73"/>
      <c r="H57" s="75"/>
      <c r="I57" s="75"/>
      <c r="J57" s="74"/>
      <c r="K57" s="73"/>
      <c r="L57" s="7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0" t="s">
        <v>616</v>
      </c>
      <c r="B58" s="77" t="s">
        <v>617</v>
      </c>
      <c r="C58" s="72">
        <f t="shared" si="1"/>
        <v>0</v>
      </c>
      <c r="D58" s="72"/>
      <c r="E58" s="73"/>
      <c r="F58" s="74"/>
      <c r="G58" s="73"/>
      <c r="H58" s="75"/>
      <c r="I58" s="75"/>
      <c r="J58" s="74"/>
      <c r="K58" s="73"/>
      <c r="L58" s="7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0" t="s">
        <v>400</v>
      </c>
      <c r="B59" s="77" t="s">
        <v>618</v>
      </c>
      <c r="C59" s="72">
        <f t="shared" si="1"/>
        <v>32.84</v>
      </c>
      <c r="D59" s="72">
        <v>32.84</v>
      </c>
      <c r="E59" s="73"/>
      <c r="F59" s="74"/>
      <c r="G59" s="73"/>
      <c r="H59" s="75"/>
      <c r="I59" s="75"/>
      <c r="J59" s="74"/>
      <c r="K59" s="73"/>
      <c r="L59" s="7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0" t="s">
        <v>619</v>
      </c>
      <c r="B60" s="77" t="s">
        <v>620</v>
      </c>
      <c r="C60" s="72">
        <f t="shared" si="1"/>
        <v>13.64</v>
      </c>
      <c r="D60" s="72">
        <v>13.64</v>
      </c>
      <c r="E60" s="73"/>
      <c r="F60" s="74"/>
      <c r="G60" s="73"/>
      <c r="H60" s="75"/>
      <c r="I60" s="75"/>
      <c r="J60" s="74"/>
      <c r="K60" s="73"/>
      <c r="L60" s="7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0" t="s">
        <v>402</v>
      </c>
      <c r="B61" s="77" t="s">
        <v>621</v>
      </c>
      <c r="C61" s="72">
        <f t="shared" si="1"/>
        <v>19.2</v>
      </c>
      <c r="D61" s="72">
        <v>19.2</v>
      </c>
      <c r="E61" s="73"/>
      <c r="F61" s="74"/>
      <c r="G61" s="73"/>
      <c r="H61" s="75"/>
      <c r="I61" s="75"/>
      <c r="J61" s="74"/>
      <c r="K61" s="73"/>
      <c r="L61" s="7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0" t="s">
        <v>622</v>
      </c>
      <c r="B62" s="77" t="s">
        <v>623</v>
      </c>
      <c r="C62" s="72">
        <f t="shared" si="1"/>
        <v>434.58</v>
      </c>
      <c r="D62" s="72">
        <v>434.58</v>
      </c>
      <c r="E62" s="73"/>
      <c r="F62" s="74"/>
      <c r="G62" s="73"/>
      <c r="H62" s="75"/>
      <c r="I62" s="75"/>
      <c r="J62" s="74"/>
      <c r="K62" s="73"/>
      <c r="L62" s="7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0" t="s">
        <v>624</v>
      </c>
      <c r="B63" s="77" t="s">
        <v>625</v>
      </c>
      <c r="C63" s="72">
        <f t="shared" si="1"/>
        <v>434.58</v>
      </c>
      <c r="D63" s="72">
        <v>434.58</v>
      </c>
      <c r="E63" s="73"/>
      <c r="F63" s="74"/>
      <c r="G63" s="73"/>
      <c r="H63" s="75"/>
      <c r="I63" s="75"/>
      <c r="J63" s="74"/>
      <c r="K63" s="73"/>
      <c r="L63" s="7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0" t="s">
        <v>626</v>
      </c>
      <c r="B64" s="77" t="s">
        <v>627</v>
      </c>
      <c r="C64" s="72">
        <f t="shared" si="1"/>
        <v>0</v>
      </c>
      <c r="D64" s="72"/>
      <c r="E64" s="73"/>
      <c r="F64" s="74"/>
      <c r="G64" s="73"/>
      <c r="H64" s="75"/>
      <c r="I64" s="75"/>
      <c r="J64" s="74"/>
      <c r="K64" s="73"/>
      <c r="L64" s="7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0" t="s">
        <v>628</v>
      </c>
      <c r="B65" s="77" t="s">
        <v>629</v>
      </c>
      <c r="C65" s="72">
        <f t="shared" si="1"/>
        <v>378.87</v>
      </c>
      <c r="D65" s="72">
        <v>378.87</v>
      </c>
      <c r="E65" s="73"/>
      <c r="F65" s="74"/>
      <c r="G65" s="73"/>
      <c r="H65" s="75"/>
      <c r="I65" s="75"/>
      <c r="J65" s="74"/>
      <c r="K65" s="73"/>
      <c r="L65" s="7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0" t="s">
        <v>630</v>
      </c>
      <c r="B66" s="77" t="s">
        <v>631</v>
      </c>
      <c r="C66" s="72">
        <f t="shared" si="1"/>
        <v>378.87</v>
      </c>
      <c r="D66" s="72">
        <v>378.87</v>
      </c>
      <c r="E66" s="73"/>
      <c r="F66" s="74"/>
      <c r="G66" s="73"/>
      <c r="H66" s="75"/>
      <c r="I66" s="75"/>
      <c r="J66" s="74"/>
      <c r="K66" s="73"/>
      <c r="L66" s="7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0" t="s">
        <v>404</v>
      </c>
      <c r="B67" s="77" t="s">
        <v>632</v>
      </c>
      <c r="C67" s="72">
        <f t="shared" si="1"/>
        <v>0</v>
      </c>
      <c r="D67" s="72"/>
      <c r="E67" s="73"/>
      <c r="F67" s="74"/>
      <c r="G67" s="73"/>
      <c r="H67" s="75"/>
      <c r="I67" s="75"/>
      <c r="J67" s="74"/>
      <c r="K67" s="73"/>
      <c r="L67" s="7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0" t="s">
        <v>406</v>
      </c>
      <c r="B68" s="77" t="s">
        <v>633</v>
      </c>
      <c r="C68" s="72">
        <f t="shared" si="1"/>
        <v>0</v>
      </c>
      <c r="D68" s="72"/>
      <c r="E68" s="73"/>
      <c r="F68" s="74"/>
      <c r="G68" s="73"/>
      <c r="H68" s="75"/>
      <c r="I68" s="75"/>
      <c r="J68" s="74"/>
      <c r="K68" s="73"/>
      <c r="L68" s="7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0">
        <v>221</v>
      </c>
      <c r="B69" s="77" t="s">
        <v>408</v>
      </c>
      <c r="C69" s="72">
        <f t="shared" si="1"/>
        <v>35.37</v>
      </c>
      <c r="D69" s="72"/>
      <c r="E69" s="73">
        <v>35.37</v>
      </c>
      <c r="F69" s="74"/>
      <c r="G69" s="73"/>
      <c r="H69" s="75"/>
      <c r="I69" s="75"/>
      <c r="J69" s="74"/>
      <c r="K69" s="73"/>
      <c r="L69" s="7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0" t="s">
        <v>409</v>
      </c>
      <c r="B70" s="77" t="s">
        <v>410</v>
      </c>
      <c r="C70" s="72">
        <f t="shared" si="1"/>
        <v>35.37</v>
      </c>
      <c r="D70" s="72"/>
      <c r="E70" s="73">
        <v>35.37</v>
      </c>
      <c r="F70" s="74"/>
      <c r="G70" s="73"/>
      <c r="H70" s="75"/>
      <c r="I70" s="75"/>
      <c r="J70" s="74"/>
      <c r="K70" s="73"/>
      <c r="L70" s="7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0" t="s">
        <v>411</v>
      </c>
      <c r="B71" s="77" t="s">
        <v>412</v>
      </c>
      <c r="C71" s="72">
        <f t="shared" si="1"/>
        <v>35.37</v>
      </c>
      <c r="D71" s="72"/>
      <c r="E71" s="73">
        <v>35.37</v>
      </c>
      <c r="F71" s="74"/>
      <c r="G71" s="73"/>
      <c r="H71" s="75"/>
      <c r="I71" s="75"/>
      <c r="J71" s="74"/>
      <c r="K71" s="73"/>
      <c r="L71" s="7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0" t="s">
        <v>634</v>
      </c>
      <c r="B72" s="77" t="s">
        <v>635</v>
      </c>
      <c r="C72" s="72">
        <f t="shared" si="1"/>
        <v>0</v>
      </c>
      <c r="D72" s="72"/>
      <c r="E72" s="73"/>
      <c r="F72" s="74"/>
      <c r="G72" s="73"/>
      <c r="H72" s="75"/>
      <c r="I72" s="75"/>
      <c r="J72" s="74"/>
      <c r="K72" s="73"/>
      <c r="L72" s="7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0" t="s">
        <v>636</v>
      </c>
      <c r="B73" s="77" t="s">
        <v>637</v>
      </c>
      <c r="C73" s="72">
        <f t="shared" si="1"/>
        <v>0</v>
      </c>
      <c r="D73" s="72"/>
      <c r="E73" s="73"/>
      <c r="F73" s="74"/>
      <c r="G73" s="73"/>
      <c r="H73" s="75"/>
      <c r="I73" s="75"/>
      <c r="J73" s="74"/>
      <c r="K73" s="73"/>
      <c r="L73" s="7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0" t="s">
        <v>534</v>
      </c>
      <c r="B74" s="78" t="s">
        <v>339</v>
      </c>
      <c r="C74" s="72">
        <f t="shared" si="1"/>
        <v>0</v>
      </c>
      <c r="D74" s="72"/>
      <c r="E74" s="73"/>
      <c r="F74" s="74"/>
      <c r="G74" s="73"/>
      <c r="H74" s="75"/>
      <c r="I74" s="75"/>
      <c r="J74" s="74"/>
      <c r="K74" s="73"/>
      <c r="L74" s="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0" t="s">
        <v>535</v>
      </c>
      <c r="B75" s="78" t="s">
        <v>536</v>
      </c>
      <c r="C75" s="72">
        <f t="shared" si="1"/>
        <v>0</v>
      </c>
      <c r="D75" s="72"/>
      <c r="E75" s="73"/>
      <c r="F75" s="74"/>
      <c r="G75" s="73"/>
      <c r="H75" s="75"/>
      <c r="I75" s="75"/>
      <c r="J75" s="74"/>
      <c r="K75" s="73"/>
      <c r="L75" s="7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0" t="s">
        <v>537</v>
      </c>
      <c r="B76" s="78" t="s">
        <v>538</v>
      </c>
      <c r="C76" s="72">
        <f t="shared" si="1"/>
        <v>0</v>
      </c>
      <c r="D76" s="72"/>
      <c r="E76" s="73"/>
      <c r="F76" s="74"/>
      <c r="G76" s="73"/>
      <c r="H76" s="75"/>
      <c r="I76" s="75"/>
      <c r="J76" s="74"/>
      <c r="K76" s="73"/>
      <c r="L76" s="7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2"/>
      <c r="B77" s="42"/>
      <c r="C77" s="42"/>
      <c r="D77" s="42"/>
      <c r="E77" s="42"/>
      <c r="F77" s="42"/>
      <c r="G77" s="42"/>
      <c r="H77" s="42"/>
      <c r="I77" s="42"/>
      <c r="J77" s="42"/>
      <c r="K77" s="42"/>
      <c r="L77" s="42"/>
    </row>
    <row r="78" spans="2:12" ht="21" customHeight="1">
      <c r="B78" s="42"/>
      <c r="C78" s="42"/>
      <c r="D78" s="42"/>
      <c r="E78" s="42"/>
      <c r="F78" s="42"/>
      <c r="G78" s="42"/>
      <c r="H78" s="42"/>
      <c r="I78" s="42"/>
      <c r="J78" s="42"/>
      <c r="K78" s="42"/>
      <c r="L78" s="42"/>
    </row>
    <row r="79" spans="2:12" ht="12.75" customHeight="1">
      <c r="B79" s="42"/>
      <c r="C79" s="42"/>
      <c r="D79" s="42"/>
      <c r="E79" s="42"/>
      <c r="F79" s="42"/>
      <c r="G79" s="42"/>
      <c r="H79" s="42"/>
      <c r="I79" s="42"/>
      <c r="J79" s="42"/>
      <c r="K79" s="42"/>
      <c r="L79" s="42"/>
    </row>
    <row r="80" spans="1:12" ht="12.75" customHeight="1">
      <c r="A80" s="42"/>
      <c r="B80" s="42"/>
      <c r="C80" s="42"/>
      <c r="D80" s="42"/>
      <c r="E80" s="42"/>
      <c r="F80" s="42"/>
      <c r="G80" s="42"/>
      <c r="H80" s="42"/>
      <c r="I80" s="42"/>
      <c r="J80" s="42"/>
      <c r="K80" s="42"/>
      <c r="L80" s="42"/>
    </row>
    <row r="81" spans="2:12" ht="12.75" customHeight="1">
      <c r="B81" s="42"/>
      <c r="C81" s="42"/>
      <c r="D81" s="42"/>
      <c r="F81" s="42"/>
      <c r="G81" s="42"/>
      <c r="H81" s="42"/>
      <c r="I81" s="42"/>
      <c r="J81" s="42"/>
      <c r="K81" s="42"/>
      <c r="L81" s="42"/>
    </row>
    <row r="82" spans="2:12" ht="12.75" customHeight="1">
      <c r="B82" s="42"/>
      <c r="C82" s="42"/>
      <c r="I82" s="42"/>
      <c r="J82" s="42"/>
      <c r="K82" s="42"/>
      <c r="L82" s="42"/>
    </row>
    <row r="83" spans="2:11" ht="12.75" customHeight="1">
      <c r="B83" s="42"/>
      <c r="J83" s="42"/>
      <c r="K83" s="42"/>
    </row>
    <row r="84" spans="2:12" ht="12.75" customHeight="1">
      <c r="B84" s="42"/>
      <c r="J84" s="42"/>
      <c r="K84" s="42"/>
      <c r="L84" s="42"/>
    </row>
    <row r="85" spans="2:10" ht="12.75" customHeight="1">
      <c r="B85" s="42"/>
      <c r="E85" s="42"/>
      <c r="J85" s="42"/>
    </row>
    <row r="86" spans="2:10" ht="12.75" customHeight="1">
      <c r="B86" s="42"/>
      <c r="I86" s="42"/>
      <c r="J86" s="42"/>
    </row>
    <row r="87" spans="2:9" ht="12.75" customHeight="1">
      <c r="B87" s="42"/>
      <c r="I87" s="42"/>
    </row>
    <row r="88" spans="2:11" ht="12.75" customHeight="1">
      <c r="B88" s="42"/>
      <c r="I88" s="42"/>
      <c r="K88" s="42"/>
    </row>
    <row r="89" ht="12.75" customHeight="1">
      <c r="B89" s="42"/>
    </row>
    <row r="90" spans="2:6" ht="12.75" customHeight="1">
      <c r="B90" s="42"/>
      <c r="C90" s="42"/>
      <c r="F90" s="42"/>
    </row>
    <row r="91" ht="12.75" customHeight="1">
      <c r="B91" s="42"/>
    </row>
    <row r="92" spans="2:4" ht="12.75" customHeight="1">
      <c r="B92" s="42"/>
      <c r="C92" s="42"/>
      <c r="D92" s="42"/>
    </row>
    <row r="93" spans="2:11" ht="12.75" customHeight="1">
      <c r="B93" s="42"/>
      <c r="K93" s="4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1">
      <selection activeCell="E6" sqref="E6"/>
    </sheetView>
  </sheetViews>
  <sheetFormatPr defaultColWidth="6.875" defaultRowHeight="12.75" customHeight="1"/>
  <cols>
    <col min="1" max="1" width="17.125" style="40" customWidth="1"/>
    <col min="2" max="2" width="29.00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41"/>
      <c r="B1" s="42"/>
    </row>
    <row r="2" spans="1:8" ht="44.25" customHeight="1">
      <c r="A2" s="43" t="s">
        <v>638</v>
      </c>
      <c r="B2" s="43"/>
      <c r="C2" s="43"/>
      <c r="D2" s="43"/>
      <c r="E2" s="43"/>
      <c r="F2" s="43"/>
      <c r="G2" s="43"/>
      <c r="H2" s="43"/>
    </row>
    <row r="3" spans="1:8" ht="19.5" customHeight="1">
      <c r="A3" s="44"/>
      <c r="B3" s="45"/>
      <c r="C3" s="46"/>
      <c r="D3" s="46"/>
      <c r="E3" s="46"/>
      <c r="F3" s="46"/>
      <c r="G3" s="46"/>
      <c r="H3" s="47"/>
    </row>
    <row r="4" spans="1:8" ht="25.5" customHeight="1">
      <c r="A4" s="48"/>
      <c r="B4" s="49"/>
      <c r="C4" s="48"/>
      <c r="D4" s="48"/>
      <c r="E4" s="48"/>
      <c r="F4" s="48"/>
      <c r="G4" s="48"/>
      <c r="H4" s="50" t="s">
        <v>312</v>
      </c>
    </row>
    <row r="5" spans="1:8" ht="29.25" customHeight="1">
      <c r="A5" s="35" t="s">
        <v>346</v>
      </c>
      <c r="B5" s="35" t="s">
        <v>347</v>
      </c>
      <c r="C5" s="35" t="s">
        <v>317</v>
      </c>
      <c r="D5" s="51" t="s">
        <v>349</v>
      </c>
      <c r="E5" s="35" t="s">
        <v>350</v>
      </c>
      <c r="F5" s="35" t="s">
        <v>639</v>
      </c>
      <c r="G5" s="35" t="s">
        <v>640</v>
      </c>
      <c r="H5" s="35" t="s">
        <v>641</v>
      </c>
    </row>
    <row r="6" spans="1:8" ht="29.25" customHeight="1">
      <c r="A6" s="52"/>
      <c r="B6" s="53" t="s">
        <v>317</v>
      </c>
      <c r="C6" s="54">
        <f>D6+E6</f>
        <v>25275.870000000003</v>
      </c>
      <c r="D6" s="55">
        <f>D7+D10+D21+D27+D30+D35+D68+D73</f>
        <v>960.3000000000001</v>
      </c>
      <c r="E6" s="56">
        <f>E7+E10+E21+E27+E30+E35+E68+E73</f>
        <v>24315.570000000003</v>
      </c>
      <c r="F6" s="57"/>
      <c r="G6" s="57"/>
      <c r="H6" s="57"/>
    </row>
    <row r="7" spans="1:8" ht="29.25" customHeight="1">
      <c r="A7" s="58" t="s">
        <v>558</v>
      </c>
      <c r="B7" s="59" t="s">
        <v>331</v>
      </c>
      <c r="C7" s="54">
        <f aca="true" t="shared" si="0" ref="C7:C38">D7+E7</f>
        <v>0</v>
      </c>
      <c r="D7" s="55"/>
      <c r="E7" s="56"/>
      <c r="F7" s="57"/>
      <c r="G7" s="57"/>
      <c r="H7" s="57"/>
    </row>
    <row r="8" spans="1:8" ht="29.25" customHeight="1">
      <c r="A8" s="58" t="s">
        <v>560</v>
      </c>
      <c r="B8" s="59" t="s">
        <v>642</v>
      </c>
      <c r="C8" s="54">
        <f t="shared" si="0"/>
        <v>0</v>
      </c>
      <c r="D8" s="55"/>
      <c r="E8" s="56"/>
      <c r="F8" s="57"/>
      <c r="G8" s="57"/>
      <c r="H8" s="57"/>
    </row>
    <row r="9" spans="1:8" ht="29.25" customHeight="1">
      <c r="A9" s="58" t="s">
        <v>562</v>
      </c>
      <c r="B9" s="59" t="s">
        <v>561</v>
      </c>
      <c r="C9" s="54">
        <f t="shared" si="0"/>
        <v>0</v>
      </c>
      <c r="D9" s="55"/>
      <c r="E9" s="56"/>
      <c r="F9" s="57"/>
      <c r="G9" s="57"/>
      <c r="H9" s="57"/>
    </row>
    <row r="10" spans="1:8" ht="29.25" customHeight="1">
      <c r="A10" s="58">
        <v>208</v>
      </c>
      <c r="B10" s="59" t="s">
        <v>351</v>
      </c>
      <c r="C10" s="54">
        <f t="shared" si="0"/>
        <v>193.18</v>
      </c>
      <c r="D10" s="55">
        <f>D11+D17+D19</f>
        <v>193.18</v>
      </c>
      <c r="E10" s="56">
        <f>E11+E17+E19</f>
        <v>0</v>
      </c>
      <c r="F10" s="57"/>
      <c r="G10" s="57"/>
      <c r="H10" s="57"/>
    </row>
    <row r="11" spans="1:8" ht="29.25" customHeight="1">
      <c r="A11" s="58" t="s">
        <v>352</v>
      </c>
      <c r="B11" s="59" t="s">
        <v>353</v>
      </c>
      <c r="C11" s="54">
        <f t="shared" si="0"/>
        <v>193.18</v>
      </c>
      <c r="D11" s="55">
        <f>D12+D13+D14+D15+D16</f>
        <v>193.18</v>
      </c>
      <c r="E11" s="56"/>
      <c r="F11" s="57"/>
      <c r="G11" s="57"/>
      <c r="H11" s="57"/>
    </row>
    <row r="12" spans="1:8" ht="29.25" customHeight="1">
      <c r="A12" s="58" t="s">
        <v>564</v>
      </c>
      <c r="B12" s="59" t="s">
        <v>565</v>
      </c>
      <c r="C12" s="54">
        <f t="shared" si="0"/>
        <v>0</v>
      </c>
      <c r="D12" s="55"/>
      <c r="E12" s="56"/>
      <c r="F12" s="57"/>
      <c r="G12" s="57"/>
      <c r="H12" s="57"/>
    </row>
    <row r="13" spans="1:8" ht="29.25" customHeight="1">
      <c r="A13" s="58" t="s">
        <v>566</v>
      </c>
      <c r="B13" s="59" t="s">
        <v>567</v>
      </c>
      <c r="C13" s="54">
        <f t="shared" si="0"/>
        <v>0</v>
      </c>
      <c r="D13" s="55"/>
      <c r="E13" s="56"/>
      <c r="F13" s="57"/>
      <c r="G13" s="57"/>
      <c r="H13" s="57"/>
    </row>
    <row r="14" spans="1:8" ht="29.25" customHeight="1">
      <c r="A14" s="58" t="s">
        <v>354</v>
      </c>
      <c r="B14" s="59" t="s">
        <v>355</v>
      </c>
      <c r="C14" s="54">
        <f t="shared" si="0"/>
        <v>64.78999999999999</v>
      </c>
      <c r="D14" s="55">
        <f>47.16+17.63</f>
        <v>64.78999999999999</v>
      </c>
      <c r="E14" s="56"/>
      <c r="F14" s="57"/>
      <c r="G14" s="57"/>
      <c r="H14" s="57"/>
    </row>
    <row r="15" spans="1:8" ht="29.25" customHeight="1">
      <c r="A15" s="58" t="s">
        <v>356</v>
      </c>
      <c r="B15" s="59" t="s">
        <v>357</v>
      </c>
      <c r="C15" s="54">
        <f t="shared" si="0"/>
        <v>24.009999999999998</v>
      </c>
      <c r="D15" s="55">
        <f>23.58+0.43</f>
        <v>24.009999999999998</v>
      </c>
      <c r="E15" s="56"/>
      <c r="F15" s="57"/>
      <c r="G15" s="57"/>
      <c r="H15" s="57"/>
    </row>
    <row r="16" spans="1:8" ht="29.25" customHeight="1">
      <c r="A16" s="58" t="s">
        <v>358</v>
      </c>
      <c r="B16" s="59" t="s">
        <v>643</v>
      </c>
      <c r="C16" s="54">
        <f t="shared" si="0"/>
        <v>104.38000000000001</v>
      </c>
      <c r="D16" s="55">
        <f>103.7+0.68</f>
        <v>104.38000000000001</v>
      </c>
      <c r="E16" s="56"/>
      <c r="F16" s="57"/>
      <c r="G16" s="57"/>
      <c r="H16" s="57"/>
    </row>
    <row r="17" spans="1:8" ht="29.25" customHeight="1">
      <c r="A17" s="58" t="s">
        <v>568</v>
      </c>
      <c r="B17" s="59" t="s">
        <v>644</v>
      </c>
      <c r="C17" s="54">
        <f t="shared" si="0"/>
        <v>0</v>
      </c>
      <c r="D17" s="55"/>
      <c r="E17" s="56"/>
      <c r="F17" s="57"/>
      <c r="G17" s="57"/>
      <c r="H17" s="57"/>
    </row>
    <row r="18" spans="1:8" ht="29.25" customHeight="1">
      <c r="A18" s="58" t="s">
        <v>570</v>
      </c>
      <c r="B18" s="59" t="s">
        <v>645</v>
      </c>
      <c r="C18" s="54">
        <f t="shared" si="0"/>
        <v>0</v>
      </c>
      <c r="D18" s="55"/>
      <c r="E18" s="56"/>
      <c r="F18" s="57"/>
      <c r="G18" s="57"/>
      <c r="H18" s="57"/>
    </row>
    <row r="19" spans="1:8" ht="29.25" customHeight="1">
      <c r="A19" s="58" t="s">
        <v>572</v>
      </c>
      <c r="B19" s="59" t="s">
        <v>646</v>
      </c>
      <c r="C19" s="54">
        <f t="shared" si="0"/>
        <v>0</v>
      </c>
      <c r="D19" s="55"/>
      <c r="E19" s="56"/>
      <c r="F19" s="57"/>
      <c r="G19" s="57"/>
      <c r="H19" s="57"/>
    </row>
    <row r="20" spans="1:8" ht="29.25" customHeight="1">
      <c r="A20" s="58" t="s">
        <v>574</v>
      </c>
      <c r="B20" s="59" t="s">
        <v>647</v>
      </c>
      <c r="C20" s="54">
        <f t="shared" si="0"/>
        <v>0</v>
      </c>
      <c r="D20" s="55"/>
      <c r="E20" s="56"/>
      <c r="F20" s="57"/>
      <c r="G20" s="57"/>
      <c r="H20" s="57"/>
    </row>
    <row r="21" spans="1:8" ht="29.25" customHeight="1">
      <c r="A21" s="58">
        <v>210</v>
      </c>
      <c r="B21" s="59" t="s">
        <v>360</v>
      </c>
      <c r="C21" s="54">
        <f t="shared" si="0"/>
        <v>53</v>
      </c>
      <c r="D21" s="55">
        <f>D22</f>
        <v>53</v>
      </c>
      <c r="E21" s="56"/>
      <c r="F21" s="57"/>
      <c r="G21" s="57"/>
      <c r="H21" s="57"/>
    </row>
    <row r="22" spans="1:8" ht="29.25" customHeight="1">
      <c r="A22" s="58" t="s">
        <v>361</v>
      </c>
      <c r="B22" s="59" t="s">
        <v>362</v>
      </c>
      <c r="C22" s="54">
        <f t="shared" si="0"/>
        <v>53</v>
      </c>
      <c r="D22" s="55">
        <f>D23+D24+D25+D26</f>
        <v>53</v>
      </c>
      <c r="E22" s="56"/>
      <c r="F22" s="57"/>
      <c r="G22" s="57"/>
      <c r="H22" s="57"/>
    </row>
    <row r="23" spans="1:8" ht="29.25" customHeight="1">
      <c r="A23" s="58" t="s">
        <v>363</v>
      </c>
      <c r="B23" s="59" t="s">
        <v>364</v>
      </c>
      <c r="C23" s="54">
        <f t="shared" si="0"/>
        <v>37.64</v>
      </c>
      <c r="D23" s="55">
        <f>32.68+4.96</f>
        <v>37.64</v>
      </c>
      <c r="E23" s="56"/>
      <c r="F23" s="57"/>
      <c r="G23" s="57"/>
      <c r="H23" s="57"/>
    </row>
    <row r="24" spans="1:8" ht="29.25" customHeight="1">
      <c r="A24" s="58" t="s">
        <v>365</v>
      </c>
      <c r="B24" s="59" t="s">
        <v>366</v>
      </c>
      <c r="C24" s="54">
        <f t="shared" si="0"/>
        <v>0</v>
      </c>
      <c r="D24" s="55"/>
      <c r="E24" s="56"/>
      <c r="F24" s="57"/>
      <c r="G24" s="57"/>
      <c r="H24" s="57"/>
    </row>
    <row r="25" spans="1:8" ht="29.25" customHeight="1">
      <c r="A25" s="58" t="s">
        <v>367</v>
      </c>
      <c r="B25" s="59" t="s">
        <v>368</v>
      </c>
      <c r="C25" s="54">
        <f t="shared" si="0"/>
        <v>15.36</v>
      </c>
      <c r="D25" s="55">
        <f>15.08+0.28</f>
        <v>15.36</v>
      </c>
      <c r="E25" s="56"/>
      <c r="F25" s="57"/>
      <c r="G25" s="57"/>
      <c r="H25" s="57"/>
    </row>
    <row r="26" spans="1:8" ht="29.25" customHeight="1">
      <c r="A26" s="58" t="s">
        <v>369</v>
      </c>
      <c r="B26" s="59" t="s">
        <v>370</v>
      </c>
      <c r="C26" s="54">
        <f t="shared" si="0"/>
        <v>0</v>
      </c>
      <c r="D26" s="55"/>
      <c r="E26" s="56"/>
      <c r="F26" s="57"/>
      <c r="G26" s="57"/>
      <c r="H26" s="57"/>
    </row>
    <row r="27" spans="1:8" ht="29.25" customHeight="1">
      <c r="A27" s="58" t="s">
        <v>576</v>
      </c>
      <c r="B27" s="59" t="s">
        <v>334</v>
      </c>
      <c r="C27" s="54">
        <f t="shared" si="0"/>
        <v>4300</v>
      </c>
      <c r="D27" s="55"/>
      <c r="E27" s="56">
        <v>4300</v>
      </c>
      <c r="F27" s="57"/>
      <c r="G27" s="57"/>
      <c r="H27" s="57"/>
    </row>
    <row r="28" spans="1:8" ht="29.25" customHeight="1">
      <c r="A28" s="58" t="s">
        <v>578</v>
      </c>
      <c r="B28" s="59" t="s">
        <v>648</v>
      </c>
      <c r="C28" s="54">
        <f t="shared" si="0"/>
        <v>4300</v>
      </c>
      <c r="D28" s="55"/>
      <c r="E28" s="56">
        <v>4300</v>
      </c>
      <c r="F28" s="57"/>
      <c r="G28" s="57"/>
      <c r="H28" s="57"/>
    </row>
    <row r="29" spans="1:8" ht="29.25" customHeight="1">
      <c r="A29" s="58" t="s">
        <v>580</v>
      </c>
      <c r="B29" s="59" t="s">
        <v>649</v>
      </c>
      <c r="C29" s="54">
        <f t="shared" si="0"/>
        <v>4300</v>
      </c>
      <c r="D29" s="55"/>
      <c r="E29" s="56">
        <v>4300</v>
      </c>
      <c r="F29" s="57"/>
      <c r="G29" s="57"/>
      <c r="H29" s="57"/>
    </row>
    <row r="30" spans="1:8" ht="29.25" customHeight="1">
      <c r="A30" s="58">
        <v>212</v>
      </c>
      <c r="B30" s="59" t="s">
        <v>582</v>
      </c>
      <c r="C30" s="54">
        <f t="shared" si="0"/>
        <v>322</v>
      </c>
      <c r="D30" s="55"/>
      <c r="E30" s="56">
        <f>E31+E33</f>
        <v>322</v>
      </c>
      <c r="F30" s="57"/>
      <c r="G30" s="57"/>
      <c r="H30" s="57"/>
    </row>
    <row r="31" spans="1:8" ht="29.25" customHeight="1">
      <c r="A31" s="58" t="s">
        <v>583</v>
      </c>
      <c r="B31" s="59" t="s">
        <v>584</v>
      </c>
      <c r="C31" s="54">
        <f t="shared" si="0"/>
        <v>0</v>
      </c>
      <c r="D31" s="55"/>
      <c r="E31" s="56"/>
      <c r="F31" s="57"/>
      <c r="G31" s="57"/>
      <c r="H31" s="57"/>
    </row>
    <row r="32" spans="1:8" ht="29.25" customHeight="1">
      <c r="A32" s="58" t="s">
        <v>585</v>
      </c>
      <c r="B32" s="59" t="s">
        <v>586</v>
      </c>
      <c r="C32" s="54">
        <f t="shared" si="0"/>
        <v>0</v>
      </c>
      <c r="D32" s="55"/>
      <c r="E32" s="56"/>
      <c r="F32" s="57"/>
      <c r="G32" s="57"/>
      <c r="H32" s="57"/>
    </row>
    <row r="33" spans="1:8" ht="29.25" customHeight="1">
      <c r="A33" s="58" t="s">
        <v>587</v>
      </c>
      <c r="B33" s="59" t="s">
        <v>588</v>
      </c>
      <c r="C33" s="54">
        <f t="shared" si="0"/>
        <v>322</v>
      </c>
      <c r="D33" s="55"/>
      <c r="E33" s="56">
        <v>322</v>
      </c>
      <c r="F33" s="57"/>
      <c r="G33" s="57"/>
      <c r="H33" s="57"/>
    </row>
    <row r="34" spans="1:8" ht="29.25" customHeight="1">
      <c r="A34" s="58" t="s">
        <v>589</v>
      </c>
      <c r="B34" s="59" t="s">
        <v>590</v>
      </c>
      <c r="C34" s="54">
        <f t="shared" si="0"/>
        <v>322</v>
      </c>
      <c r="D34" s="55"/>
      <c r="E34" s="56">
        <v>322</v>
      </c>
      <c r="F34" s="57"/>
      <c r="G34" s="57"/>
      <c r="H34" s="57"/>
    </row>
    <row r="35" spans="1:8" ht="29.25" customHeight="1">
      <c r="A35" s="58">
        <v>213</v>
      </c>
      <c r="B35" s="59" t="s">
        <v>371</v>
      </c>
      <c r="C35" s="54">
        <f t="shared" si="0"/>
        <v>20372.320000000003</v>
      </c>
      <c r="D35" s="55">
        <f>D36</f>
        <v>678.75</v>
      </c>
      <c r="E35" s="56">
        <f>E36+E56+E58+E61+E64+E66</f>
        <v>19693.570000000003</v>
      </c>
      <c r="F35" s="57"/>
      <c r="G35" s="57"/>
      <c r="H35" s="57"/>
    </row>
    <row r="36" spans="1:8" ht="29.25" customHeight="1">
      <c r="A36" s="58" t="s">
        <v>372</v>
      </c>
      <c r="B36" s="59" t="s">
        <v>373</v>
      </c>
      <c r="C36" s="54">
        <f t="shared" si="0"/>
        <v>19526.04</v>
      </c>
      <c r="D36" s="55">
        <f>D37+D39</f>
        <v>678.75</v>
      </c>
      <c r="E36" s="56">
        <f>E37+E38+E39+E40+E41+E42+E43+E44+E45+E46+E47+E48+E49+E50+E51+E52+E53+E54+E55</f>
        <v>18847.29</v>
      </c>
      <c r="F36" s="57"/>
      <c r="G36" s="57"/>
      <c r="H36" s="57"/>
    </row>
    <row r="37" spans="1:8" ht="29.25" customHeight="1">
      <c r="A37" s="58" t="s">
        <v>374</v>
      </c>
      <c r="B37" s="59" t="s">
        <v>375</v>
      </c>
      <c r="C37" s="54">
        <f t="shared" si="0"/>
        <v>678.75</v>
      </c>
      <c r="D37" s="55">
        <f>678.75</f>
        <v>678.75</v>
      </c>
      <c r="E37" s="56"/>
      <c r="F37" s="57"/>
      <c r="G37" s="57"/>
      <c r="H37" s="57"/>
    </row>
    <row r="38" spans="1:8" ht="29.25" customHeight="1">
      <c r="A38" s="58" t="s">
        <v>376</v>
      </c>
      <c r="B38" s="59" t="s">
        <v>377</v>
      </c>
      <c r="C38" s="54">
        <f t="shared" si="0"/>
        <v>104.3</v>
      </c>
      <c r="D38" s="55"/>
      <c r="E38" s="56">
        <f>98.77+5.53</f>
        <v>104.3</v>
      </c>
      <c r="F38" s="57"/>
      <c r="G38" s="57"/>
      <c r="H38" s="57"/>
    </row>
    <row r="39" spans="1:8" ht="29.25" customHeight="1">
      <c r="A39" s="58" t="s">
        <v>378</v>
      </c>
      <c r="B39" s="59" t="s">
        <v>379</v>
      </c>
      <c r="C39" s="54">
        <f aca="true" t="shared" si="1" ref="C39:C75">D39+E39</f>
        <v>0</v>
      </c>
      <c r="D39" s="55"/>
      <c r="E39" s="56"/>
      <c r="F39" s="57"/>
      <c r="G39" s="57"/>
      <c r="H39" s="57"/>
    </row>
    <row r="40" spans="1:8" ht="29.25" customHeight="1">
      <c r="A40" s="58" t="s">
        <v>592</v>
      </c>
      <c r="B40" s="59" t="s">
        <v>650</v>
      </c>
      <c r="C40" s="54">
        <f t="shared" si="1"/>
        <v>332.62</v>
      </c>
      <c r="D40" s="55"/>
      <c r="E40" s="56">
        <v>332.62</v>
      </c>
      <c r="F40" s="57"/>
      <c r="G40" s="57"/>
      <c r="H40" s="57"/>
    </row>
    <row r="41" spans="1:8" ht="29.25" customHeight="1">
      <c r="A41" s="58" t="s">
        <v>380</v>
      </c>
      <c r="B41" s="59" t="s">
        <v>381</v>
      </c>
      <c r="C41" s="54">
        <f t="shared" si="1"/>
        <v>213.29</v>
      </c>
      <c r="D41" s="55"/>
      <c r="E41" s="56">
        <v>213.29</v>
      </c>
      <c r="F41" s="57"/>
      <c r="G41" s="57"/>
      <c r="H41" s="57"/>
    </row>
    <row r="42" spans="1:8" ht="29.25" customHeight="1">
      <c r="A42" s="58" t="s">
        <v>382</v>
      </c>
      <c r="B42" s="59" t="s">
        <v>383</v>
      </c>
      <c r="C42" s="54">
        <f t="shared" si="1"/>
        <v>20</v>
      </c>
      <c r="D42" s="55"/>
      <c r="E42" s="56">
        <v>20</v>
      </c>
      <c r="F42" s="57"/>
      <c r="G42" s="57"/>
      <c r="H42" s="57"/>
    </row>
    <row r="43" spans="1:8" ht="29.25" customHeight="1">
      <c r="A43" s="58" t="s">
        <v>384</v>
      </c>
      <c r="B43" s="59" t="s">
        <v>385</v>
      </c>
      <c r="C43" s="54">
        <f t="shared" si="1"/>
        <v>0</v>
      </c>
      <c r="D43" s="55"/>
      <c r="E43" s="56"/>
      <c r="F43" s="57"/>
      <c r="G43" s="57"/>
      <c r="H43" s="57"/>
    </row>
    <row r="44" spans="1:8" ht="29.25" customHeight="1">
      <c r="A44" s="58" t="s">
        <v>386</v>
      </c>
      <c r="B44" s="59" t="s">
        <v>387</v>
      </c>
      <c r="C44" s="54">
        <f t="shared" si="1"/>
        <v>0</v>
      </c>
      <c r="D44" s="55"/>
      <c r="E44" s="56"/>
      <c r="F44" s="57"/>
      <c r="G44" s="57"/>
      <c r="H44" s="57"/>
    </row>
    <row r="45" spans="1:8" ht="29.25" customHeight="1">
      <c r="A45" s="58" t="s">
        <v>388</v>
      </c>
      <c r="B45" s="59" t="s">
        <v>389</v>
      </c>
      <c r="C45" s="54">
        <f t="shared" si="1"/>
        <v>0</v>
      </c>
      <c r="D45" s="55"/>
      <c r="E45" s="56"/>
      <c r="F45" s="57"/>
      <c r="G45" s="57"/>
      <c r="H45" s="57"/>
    </row>
    <row r="46" spans="1:8" ht="29.25" customHeight="1">
      <c r="A46" s="58" t="s">
        <v>599</v>
      </c>
      <c r="B46" s="59" t="s">
        <v>651</v>
      </c>
      <c r="C46" s="54">
        <f t="shared" si="1"/>
        <v>0</v>
      </c>
      <c r="D46" s="55"/>
      <c r="E46" s="56"/>
      <c r="F46" s="57"/>
      <c r="G46" s="57"/>
      <c r="H46" s="57"/>
    </row>
    <row r="47" spans="1:8" ht="29.25" customHeight="1">
      <c r="A47" s="58" t="s">
        <v>601</v>
      </c>
      <c r="B47" s="59" t="s">
        <v>652</v>
      </c>
      <c r="C47" s="54">
        <f t="shared" si="1"/>
        <v>0.36</v>
      </c>
      <c r="D47" s="55"/>
      <c r="E47" s="56">
        <v>0.36</v>
      </c>
      <c r="F47" s="57"/>
      <c r="G47" s="57"/>
      <c r="H47" s="57"/>
    </row>
    <row r="48" spans="1:8" ht="29.25" customHeight="1">
      <c r="A48" s="58" t="s">
        <v>603</v>
      </c>
      <c r="B48" s="59" t="s">
        <v>653</v>
      </c>
      <c r="C48" s="54">
        <f t="shared" si="1"/>
        <v>2205.38</v>
      </c>
      <c r="D48" s="55"/>
      <c r="E48" s="56">
        <v>2205.38</v>
      </c>
      <c r="F48" s="57"/>
      <c r="G48" s="57"/>
      <c r="H48" s="57"/>
    </row>
    <row r="49" spans="1:8" ht="29.25" customHeight="1">
      <c r="A49" s="58" t="s">
        <v>390</v>
      </c>
      <c r="B49" s="59" t="s">
        <v>654</v>
      </c>
      <c r="C49" s="54">
        <f t="shared" si="1"/>
        <v>2145.69</v>
      </c>
      <c r="D49" s="55"/>
      <c r="E49" s="56">
        <v>2145.69</v>
      </c>
      <c r="F49" s="57"/>
      <c r="G49" s="57"/>
      <c r="H49" s="57"/>
    </row>
    <row r="50" spans="1:8" ht="29.25" customHeight="1">
      <c r="A50" s="58" t="s">
        <v>392</v>
      </c>
      <c r="B50" s="59" t="s">
        <v>393</v>
      </c>
      <c r="C50" s="54">
        <f t="shared" si="1"/>
        <v>34</v>
      </c>
      <c r="D50" s="55"/>
      <c r="E50" s="56">
        <f>12+22</f>
        <v>34</v>
      </c>
      <c r="F50" s="57"/>
      <c r="G50" s="57"/>
      <c r="H50" s="57"/>
    </row>
    <row r="51" spans="1:8" ht="29.25" customHeight="1">
      <c r="A51" s="58" t="s">
        <v>394</v>
      </c>
      <c r="B51" s="59" t="s">
        <v>395</v>
      </c>
      <c r="C51" s="54">
        <f t="shared" si="1"/>
        <v>195</v>
      </c>
      <c r="D51" s="55"/>
      <c r="E51" s="56">
        <v>195</v>
      </c>
      <c r="F51" s="57"/>
      <c r="G51" s="57"/>
      <c r="H51" s="57"/>
    </row>
    <row r="52" spans="1:8" ht="29.25" customHeight="1">
      <c r="A52" s="58" t="s">
        <v>396</v>
      </c>
      <c r="B52" s="59" t="s">
        <v>397</v>
      </c>
      <c r="C52" s="54">
        <f t="shared" si="1"/>
        <v>1802.26</v>
      </c>
      <c r="D52" s="55"/>
      <c r="E52" s="56">
        <v>1802.26</v>
      </c>
      <c r="F52" s="57"/>
      <c r="G52" s="57"/>
      <c r="H52" s="57"/>
    </row>
    <row r="53" spans="1:8" ht="29.25" customHeight="1">
      <c r="A53" s="58" t="s">
        <v>609</v>
      </c>
      <c r="B53" s="59" t="s">
        <v>655</v>
      </c>
      <c r="C53" s="54">
        <f t="shared" si="1"/>
        <v>31</v>
      </c>
      <c r="D53" s="55"/>
      <c r="E53" s="56">
        <v>31</v>
      </c>
      <c r="F53" s="57"/>
      <c r="G53" s="57"/>
      <c r="H53" s="57"/>
    </row>
    <row r="54" spans="1:8" ht="29.25" customHeight="1">
      <c r="A54" s="58" t="s">
        <v>611</v>
      </c>
      <c r="B54" s="59" t="s">
        <v>656</v>
      </c>
      <c r="C54" s="54">
        <f t="shared" si="1"/>
        <v>11660.39</v>
      </c>
      <c r="D54" s="55"/>
      <c r="E54" s="56">
        <v>11660.39</v>
      </c>
      <c r="F54" s="57"/>
      <c r="G54" s="57"/>
      <c r="H54" s="57"/>
    </row>
    <row r="55" spans="1:8" ht="29.25" customHeight="1">
      <c r="A55" s="58" t="s">
        <v>398</v>
      </c>
      <c r="B55" s="59" t="s">
        <v>399</v>
      </c>
      <c r="C55" s="54">
        <f t="shared" si="1"/>
        <v>103</v>
      </c>
      <c r="D55" s="55"/>
      <c r="E55" s="56">
        <f>8+95</f>
        <v>103</v>
      </c>
      <c r="F55" s="57"/>
      <c r="G55" s="57"/>
      <c r="H55" s="57"/>
    </row>
    <row r="56" spans="1:8" ht="29.25" customHeight="1">
      <c r="A56" s="58" t="s">
        <v>614</v>
      </c>
      <c r="B56" s="59" t="s">
        <v>657</v>
      </c>
      <c r="C56" s="54">
        <f t="shared" si="1"/>
        <v>0</v>
      </c>
      <c r="D56" s="55"/>
      <c r="E56" s="56"/>
      <c r="F56" s="57"/>
      <c r="G56" s="57"/>
      <c r="H56" s="57"/>
    </row>
    <row r="57" spans="1:8" ht="29.25" customHeight="1">
      <c r="A57" s="58" t="s">
        <v>616</v>
      </c>
      <c r="B57" s="59" t="s">
        <v>658</v>
      </c>
      <c r="C57" s="54">
        <f t="shared" si="1"/>
        <v>0</v>
      </c>
      <c r="D57" s="55"/>
      <c r="E57" s="56"/>
      <c r="F57" s="57"/>
      <c r="G57" s="57"/>
      <c r="H57" s="57"/>
    </row>
    <row r="58" spans="1:8" ht="29.25" customHeight="1">
      <c r="A58" s="58" t="s">
        <v>400</v>
      </c>
      <c r="B58" s="59" t="s">
        <v>401</v>
      </c>
      <c r="C58" s="54">
        <f t="shared" si="1"/>
        <v>32.83</v>
      </c>
      <c r="D58" s="55"/>
      <c r="E58" s="56">
        <f>E59+E60</f>
        <v>32.83</v>
      </c>
      <c r="F58" s="57"/>
      <c r="G58" s="57"/>
      <c r="H58" s="57"/>
    </row>
    <row r="59" spans="1:8" ht="29.25" customHeight="1">
      <c r="A59" s="58" t="s">
        <v>619</v>
      </c>
      <c r="B59" s="59" t="s">
        <v>620</v>
      </c>
      <c r="C59" s="54">
        <f t="shared" si="1"/>
        <v>13.63</v>
      </c>
      <c r="D59" s="55"/>
      <c r="E59" s="56">
        <v>13.63</v>
      </c>
      <c r="F59" s="57"/>
      <c r="G59" s="57"/>
      <c r="H59" s="57"/>
    </row>
    <row r="60" spans="1:8" ht="29.25" customHeight="1">
      <c r="A60" s="58" t="s">
        <v>402</v>
      </c>
      <c r="B60" s="59" t="s">
        <v>621</v>
      </c>
      <c r="C60" s="54">
        <f t="shared" si="1"/>
        <v>19.2</v>
      </c>
      <c r="D60" s="55"/>
      <c r="E60" s="56">
        <v>19.2</v>
      </c>
      <c r="F60" s="57"/>
      <c r="G60" s="57"/>
      <c r="H60" s="57"/>
    </row>
    <row r="61" spans="1:8" ht="29.25" customHeight="1">
      <c r="A61" s="58" t="s">
        <v>622</v>
      </c>
      <c r="B61" s="59" t="s">
        <v>659</v>
      </c>
      <c r="C61" s="54">
        <f t="shared" si="1"/>
        <v>434.58</v>
      </c>
      <c r="D61" s="55"/>
      <c r="E61" s="56">
        <v>434.58</v>
      </c>
      <c r="F61" s="57"/>
      <c r="G61" s="57"/>
      <c r="H61" s="57"/>
    </row>
    <row r="62" spans="1:8" ht="29.25" customHeight="1">
      <c r="A62" s="58" t="s">
        <v>624</v>
      </c>
      <c r="B62" s="59" t="s">
        <v>660</v>
      </c>
      <c r="C62" s="54">
        <f t="shared" si="1"/>
        <v>434.58</v>
      </c>
      <c r="D62" s="55"/>
      <c r="E62" s="56">
        <v>434.58</v>
      </c>
      <c r="F62" s="57"/>
      <c r="G62" s="57"/>
      <c r="H62" s="57"/>
    </row>
    <row r="63" spans="1:8" ht="29.25" customHeight="1">
      <c r="A63" s="58" t="s">
        <v>626</v>
      </c>
      <c r="B63" s="59" t="s">
        <v>661</v>
      </c>
      <c r="C63" s="54">
        <f t="shared" si="1"/>
        <v>0</v>
      </c>
      <c r="D63" s="55"/>
      <c r="E63" s="56"/>
      <c r="F63" s="57"/>
      <c r="G63" s="57"/>
      <c r="H63" s="57"/>
    </row>
    <row r="64" spans="1:8" ht="29.25" customHeight="1">
      <c r="A64" s="58" t="s">
        <v>628</v>
      </c>
      <c r="B64" s="59" t="s">
        <v>662</v>
      </c>
      <c r="C64" s="54">
        <f t="shared" si="1"/>
        <v>378.87</v>
      </c>
      <c r="D64" s="55"/>
      <c r="E64" s="56">
        <v>378.87</v>
      </c>
      <c r="F64" s="57"/>
      <c r="G64" s="57"/>
      <c r="H64" s="57"/>
    </row>
    <row r="65" spans="1:8" ht="29.25" customHeight="1">
      <c r="A65" s="58" t="s">
        <v>630</v>
      </c>
      <c r="B65" s="59" t="s">
        <v>663</v>
      </c>
      <c r="C65" s="54">
        <f t="shared" si="1"/>
        <v>378.87</v>
      </c>
      <c r="D65" s="55"/>
      <c r="E65" s="56">
        <v>378.87</v>
      </c>
      <c r="F65" s="57"/>
      <c r="G65" s="57"/>
      <c r="H65" s="57"/>
    </row>
    <row r="66" spans="1:8" ht="29.25" customHeight="1">
      <c r="A66" s="58" t="s">
        <v>404</v>
      </c>
      <c r="B66" s="59" t="s">
        <v>405</v>
      </c>
      <c r="C66" s="54">
        <f t="shared" si="1"/>
        <v>0</v>
      </c>
      <c r="D66" s="55"/>
      <c r="E66" s="56"/>
      <c r="F66" s="57"/>
      <c r="G66" s="57"/>
      <c r="H66" s="57"/>
    </row>
    <row r="67" spans="1:8" ht="29.25" customHeight="1">
      <c r="A67" s="58" t="s">
        <v>406</v>
      </c>
      <c r="B67" s="59" t="s">
        <v>407</v>
      </c>
      <c r="C67" s="54">
        <f t="shared" si="1"/>
        <v>0</v>
      </c>
      <c r="D67" s="55"/>
      <c r="E67" s="56"/>
      <c r="F67" s="57"/>
      <c r="G67" s="57"/>
      <c r="H67" s="57"/>
    </row>
    <row r="68" spans="1:8" ht="29.25" customHeight="1">
      <c r="A68" s="58">
        <v>221</v>
      </c>
      <c r="B68" s="59" t="s">
        <v>408</v>
      </c>
      <c r="C68" s="54">
        <f t="shared" si="1"/>
        <v>35.37</v>
      </c>
      <c r="D68" s="55">
        <f>D69</f>
        <v>35.37</v>
      </c>
      <c r="E68" s="56"/>
      <c r="F68" s="57"/>
      <c r="G68" s="57"/>
      <c r="H68" s="57"/>
    </row>
    <row r="69" spans="1:8" ht="29.25" customHeight="1">
      <c r="A69" s="58" t="s">
        <v>409</v>
      </c>
      <c r="B69" s="59" t="s">
        <v>410</v>
      </c>
      <c r="C69" s="54">
        <f t="shared" si="1"/>
        <v>35.37</v>
      </c>
      <c r="D69" s="55">
        <f>D70</f>
        <v>35.37</v>
      </c>
      <c r="E69" s="56"/>
      <c r="F69" s="57"/>
      <c r="G69" s="57"/>
      <c r="H69" s="57"/>
    </row>
    <row r="70" spans="1:8" ht="29.25" customHeight="1">
      <c r="A70" s="58" t="s">
        <v>411</v>
      </c>
      <c r="B70" s="59" t="s">
        <v>412</v>
      </c>
      <c r="C70" s="54">
        <f t="shared" si="1"/>
        <v>35.37</v>
      </c>
      <c r="D70" s="55">
        <v>35.37</v>
      </c>
      <c r="E70" s="56"/>
      <c r="F70" s="57"/>
      <c r="G70" s="57"/>
      <c r="H70" s="57"/>
    </row>
    <row r="71" spans="1:8" ht="29.25" customHeight="1">
      <c r="A71" s="58" t="s">
        <v>634</v>
      </c>
      <c r="B71" s="59" t="s">
        <v>635</v>
      </c>
      <c r="C71" s="54">
        <f t="shared" si="1"/>
        <v>0</v>
      </c>
      <c r="D71" s="55"/>
      <c r="E71" s="56"/>
      <c r="F71" s="57"/>
      <c r="G71" s="57"/>
      <c r="H71" s="57"/>
    </row>
    <row r="72" spans="1:8" ht="29.25" customHeight="1">
      <c r="A72" s="58" t="s">
        <v>636</v>
      </c>
      <c r="B72" s="59" t="s">
        <v>637</v>
      </c>
      <c r="C72" s="54">
        <f t="shared" si="1"/>
        <v>0</v>
      </c>
      <c r="D72" s="55"/>
      <c r="E72" s="56"/>
      <c r="F72" s="57"/>
      <c r="G72" s="57"/>
      <c r="H72" s="57"/>
    </row>
    <row r="73" spans="1:8" ht="29.25" customHeight="1">
      <c r="A73" s="58" t="s">
        <v>534</v>
      </c>
      <c r="B73" s="59" t="s">
        <v>339</v>
      </c>
      <c r="C73" s="54">
        <f t="shared" si="1"/>
        <v>0</v>
      </c>
      <c r="D73" s="60"/>
      <c r="E73" s="61"/>
      <c r="F73" s="57"/>
      <c r="G73" s="57"/>
      <c r="H73" s="57"/>
    </row>
    <row r="74" spans="1:8" ht="29.25" customHeight="1">
      <c r="A74" s="58" t="s">
        <v>535</v>
      </c>
      <c r="B74" s="59" t="s">
        <v>536</v>
      </c>
      <c r="C74" s="54">
        <f t="shared" si="1"/>
        <v>0</v>
      </c>
      <c r="D74" s="60"/>
      <c r="E74" s="61"/>
      <c r="F74" s="57"/>
      <c r="G74" s="57"/>
      <c r="H74" s="57"/>
    </row>
    <row r="75" spans="1:8" ht="29.25" customHeight="1">
      <c r="A75" s="58" t="s">
        <v>537</v>
      </c>
      <c r="B75" s="59" t="s">
        <v>538</v>
      </c>
      <c r="C75" s="54">
        <f t="shared" si="1"/>
        <v>0</v>
      </c>
      <c r="D75" s="35"/>
      <c r="E75" s="61"/>
      <c r="F75" s="57"/>
      <c r="G75" s="57"/>
      <c r="H75" s="57"/>
    </row>
    <row r="76" spans="1:8" ht="18.75" customHeight="1">
      <c r="A76" s="42"/>
      <c r="B76" s="42"/>
      <c r="C76" s="42"/>
      <c r="D76" s="42"/>
      <c r="E76" s="42"/>
      <c r="F76" s="42"/>
      <c r="G76" s="42"/>
      <c r="H76" s="42"/>
    </row>
    <row r="77" spans="1:8" ht="18.75" customHeight="1">
      <c r="A77" s="42"/>
      <c r="B77" s="42"/>
      <c r="C77" s="42"/>
      <c r="D77" s="42"/>
      <c r="E77" s="42"/>
      <c r="F77" s="42"/>
      <c r="G77" s="42"/>
      <c r="H77" s="42"/>
    </row>
    <row r="78" spans="1:8" ht="12.75" customHeight="1">
      <c r="A78" s="42"/>
      <c r="B78" s="42"/>
      <c r="D78" s="42"/>
      <c r="E78" s="42"/>
      <c r="F78" s="42"/>
      <c r="G78" s="42"/>
      <c r="H78" s="42"/>
    </row>
    <row r="79" spans="1:9" ht="12.75" customHeight="1">
      <c r="A79" s="42"/>
      <c r="B79" s="42"/>
      <c r="D79" s="42"/>
      <c r="E79" s="42"/>
      <c r="F79" s="42"/>
      <c r="G79" s="42"/>
      <c r="H79" s="42"/>
      <c r="I79" s="42"/>
    </row>
    <row r="80" spans="1:8" ht="12.75" customHeight="1">
      <c r="A80" s="42"/>
      <c r="B80" s="42"/>
      <c r="D80" s="42"/>
      <c r="E80" s="42"/>
      <c r="F80" s="42"/>
      <c r="G80" s="42"/>
      <c r="H80" s="42"/>
    </row>
    <row r="81" spans="1:7" ht="12.75" customHeight="1">
      <c r="A81" s="42"/>
      <c r="B81" s="42"/>
      <c r="D81" s="42"/>
      <c r="E81" s="42"/>
      <c r="F81" s="42"/>
      <c r="G81" s="42"/>
    </row>
    <row r="82" spans="1:9" ht="12.75" customHeight="1">
      <c r="A82" s="42"/>
      <c r="B82" s="42"/>
      <c r="C82" s="42"/>
      <c r="D82" s="42"/>
      <c r="E82" s="42"/>
      <c r="F82" s="42"/>
      <c r="G82" s="42"/>
      <c r="I82" s="42"/>
    </row>
    <row r="83" spans="2:8" ht="12.75" customHeight="1">
      <c r="B83" s="42"/>
      <c r="F83" s="42"/>
      <c r="G83" s="42"/>
      <c r="H83" s="42"/>
    </row>
    <row r="84" spans="1:7" ht="12.75" customHeight="1">
      <c r="A84" s="42"/>
      <c r="B84" s="42"/>
      <c r="F84" s="42"/>
      <c r="G84" s="42"/>
    </row>
    <row r="85" spans="2:6" ht="12.75" customHeight="1">
      <c r="B85" s="42"/>
      <c r="F85" s="42"/>
    </row>
    <row r="86" spans="1:8" ht="12.75" customHeight="1">
      <c r="A86" s="42"/>
      <c r="B86" s="42"/>
      <c r="H86" s="42"/>
    </row>
    <row r="87" spans="1:5" ht="12.75" customHeight="1">
      <c r="A87" s="42"/>
      <c r="B87" s="42"/>
      <c r="E87" s="42"/>
    </row>
    <row r="88" spans="3:6" ht="12.75" customHeight="1">
      <c r="C88" s="42"/>
      <c r="F88" s="42"/>
    </row>
    <row r="89" ht="12.75" customHeight="1">
      <c r="B89" s="42"/>
    </row>
    <row r="90" ht="12.75" customHeight="1">
      <c r="B90" s="42"/>
    </row>
    <row r="91" ht="12.75" customHeight="1">
      <c r="G91" s="42"/>
    </row>
    <row r="92" ht="12.75" customHeight="1">
      <c r="B92" s="42"/>
    </row>
    <row r="93" spans="3:7" ht="12.75" customHeight="1">
      <c r="C93" s="42"/>
      <c r="G93" s="42"/>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60D3E5175F76474B8395B461E3752C99</vt:lpwstr>
  </property>
</Properties>
</file>