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7" activeTab="50"/>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资金绩效目标表" sheetId="12" r:id="rId12"/>
    <sheet name="12 区级项目资金绩效目标表 (2)" sheetId="13" r:id="rId13"/>
    <sheet name="13 区级项目资金绩效目标表 (3)" sheetId="14" r:id="rId14"/>
    <sheet name="14区级项目资金绩效目标表 (4)" sheetId="15" r:id="rId15"/>
    <sheet name="15区级项目资金绩效目标表 (3)" sheetId="16" r:id="rId16"/>
    <sheet name="16区级项目资金绩效目标表 (4)" sheetId="17" r:id="rId17"/>
    <sheet name="17 区级项目资金绩效目标表 (3)" sheetId="18" r:id="rId18"/>
    <sheet name="18区级项目资金绩效目标表 (4)" sheetId="19" r:id="rId19"/>
    <sheet name="19区级项目资金绩效目标表 (3)" sheetId="20" r:id="rId20"/>
    <sheet name="20区级项目资金绩效目标表 (4)" sheetId="21" r:id="rId21"/>
    <sheet name="21区级项目资金绩效目标表 (3)" sheetId="22" r:id="rId22"/>
    <sheet name="22 区级项目资金绩效目标表 (4)" sheetId="23" r:id="rId23"/>
    <sheet name="60 区级项目资金绩效目标表 (3)" sheetId="24" r:id="rId24"/>
    <sheet name="59区级项目资金绩效目标表 (4)" sheetId="25" r:id="rId25"/>
    <sheet name="58区级项目资金绩效目标表 (3)" sheetId="26" r:id="rId26"/>
    <sheet name="57区级项目资金绩效目标表 (4)" sheetId="27" r:id="rId27"/>
    <sheet name="56 区级项目资金绩效目标表 (3)" sheetId="28" r:id="rId28"/>
    <sheet name="55区级资金绩效目标表" sheetId="29" r:id="rId29"/>
    <sheet name="54 区级项目资金绩效目标表 (3)" sheetId="30" r:id="rId30"/>
    <sheet name="53区级项目资金绩效目标表 (4)" sheetId="31" r:id="rId31"/>
    <sheet name="52区级项目资金绩效目标表 (3)" sheetId="32" r:id="rId32"/>
    <sheet name="51区级项目资金绩效目标表 (4)" sheetId="33" r:id="rId33"/>
    <sheet name="50区级项目资金绩效目标表 (3)" sheetId="34" r:id="rId34"/>
    <sheet name="49区级项目资金绩效目标表 (4)" sheetId="35" r:id="rId35"/>
    <sheet name="48 区级项目资金绩效目标表 (3)" sheetId="36" r:id="rId36"/>
    <sheet name="47 区级项目资金绩效目标表 (4)" sheetId="37" r:id="rId37"/>
    <sheet name="46 区级项目资金绩效目标表 (3)" sheetId="38" r:id="rId38"/>
    <sheet name="45区级项目资金绩效目标表 (4)" sheetId="39" r:id="rId39"/>
    <sheet name="44区级项目资金绩效目标表 (3)" sheetId="40" r:id="rId40"/>
    <sheet name="43 区级项目资金绩效目标表 (4)" sheetId="41" r:id="rId41"/>
    <sheet name="42区级项目资金绩效目标表 (3)" sheetId="42" r:id="rId42"/>
    <sheet name="41区级项目资金绩效目标表 (4)" sheetId="43" r:id="rId43"/>
    <sheet name="23 区级项目资金绩效目标表 (3)" sheetId="44" r:id="rId44"/>
    <sheet name="24 区级项目资金绩效目标表 (4)" sheetId="45" r:id="rId45"/>
    <sheet name="25区级项目资金绩效目标表 (3)" sheetId="46" r:id="rId46"/>
    <sheet name="26区级项目资金绩效目标表 (4)" sheetId="47" r:id="rId47"/>
    <sheet name="27 区级项目资金绩效目标表 (3)" sheetId="48" r:id="rId48"/>
    <sheet name="28 区级项目资金绩效目标表 (4)" sheetId="49" r:id="rId49"/>
    <sheet name="29 区级项目资金绩效目标表 (3)" sheetId="50" r:id="rId50"/>
    <sheet name="30 区级项目资金绩效目标表 (4)" sheetId="51" r:id="rId51"/>
    <sheet name="31 区级项目资金绩效目标表 (3)" sheetId="52" r:id="rId52"/>
    <sheet name="32区级项目资金绩效目标表 (4)" sheetId="53" r:id="rId53"/>
    <sheet name="33 区级项目资金绩效目标表 (3)" sheetId="54" r:id="rId54"/>
    <sheet name="34区级项目资金绩效目标表 (4)" sheetId="55" r:id="rId55"/>
    <sheet name="35区级项目资金绩效目标表 (3)" sheetId="56" r:id="rId56"/>
    <sheet name="36区级项目资金绩效目标表 (4)" sheetId="57" r:id="rId57"/>
    <sheet name="37 区级项目资金绩效目标表 (3)" sheetId="58" r:id="rId58"/>
    <sheet name="38区级项目资金绩效目标表 (4)" sheetId="59" r:id="rId59"/>
    <sheet name="39区级项目资金绩效目标表 (3)" sheetId="60" r:id="rId60"/>
    <sheet name="40区级项目资金绩效目标表 (2)" sheetId="61" r:id="rId61"/>
    <sheet name="41区级项目资金绩效目标表 (3)" sheetId="62" r:id="rId62"/>
    <sheet name="42区级项目资金绩效目标表 (2)" sheetId="63" r:id="rId63"/>
    <sheet name="43区级项目资金绩效目标表 (3)" sheetId="64" r:id="rId64"/>
    <sheet name="44区级项目资金绩效目标表 (2)" sheetId="65" r:id="rId65"/>
    <sheet name="45区级项目资金绩效目标表 (3)" sheetId="66" r:id="rId66"/>
    <sheet name="46区级项目资金绩效目标表 (2)" sheetId="67" r:id="rId67"/>
    <sheet name="47区级项目资金绩效目标表 (3)" sheetId="68" r:id="rId68"/>
    <sheet name="48区级项目资金绩效目标表 (2)" sheetId="69" r:id="rId69"/>
    <sheet name="49区级项目资金绩效目标表 (3)" sheetId="70" r:id="rId70"/>
    <sheet name="50区级项目资金绩效目标表 (2)" sheetId="71" r:id="rId7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一般公共预算支出-无上年数'!$A$1:$E$54</definedName>
    <definedName name="_xlnm.Print_Area" localSheetId="3">'3 一般公共预算财政基本支出'!$A$1:$E$56</definedName>
    <definedName name="_xlnm.Print_Area" localSheetId="4">'4 一般公用预算“三公”经费支出表-无上年数'!$A$1:$F$8</definedName>
    <definedName name="_xlnm.Print_Area" localSheetId="5">'5 政府性基金预算支出表'!$A$1:$E$7</definedName>
    <definedName name="_xlnm.Print_Area" localSheetId="6">'6 部门收支总表'!$A$1:$D$28</definedName>
    <definedName name="_xlnm.Print_Area" localSheetId="7">'7 部门收入总表'!$A$1:$L$10</definedName>
    <definedName name="_xlnm.Print_Area" localSheetId="8">'8 部门支出总表'!$A$1:$H$76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concurrentCalc="0"/>
</workbook>
</file>

<file path=xl/sharedStrings.xml><?xml version="1.0" encoding="utf-8"?>
<sst xmlns="http://schemas.openxmlformats.org/spreadsheetml/2006/main" count="5025" uniqueCount="1239">
  <si>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</si>
  <si>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</si>
  <si>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</si>
  <si>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</si>
  <si>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</si>
  <si>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</si>
  <si>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</si>
  <si>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</si>
  <si>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</si>
  <si>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</si>
  <si>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</si>
  <si>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</si>
  <si>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</si>
  <si>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</si>
  <si>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</si>
  <si>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</si>
  <si>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</si>
  <si>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</si>
  <si>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</si>
  <si>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</si>
  <si>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</si>
  <si>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</si>
  <si>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</si>
  <si>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</si>
  <si>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</si>
  <si>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</si>
  <si>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</si>
  <si>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</si>
  <si>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</si>
  <si>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</si>
  <si>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</si>
  <si>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</si>
  <si>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</si>
  <si>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</si>
  <si>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</si>
  <si>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</si>
  <si>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</si>
  <si>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</si>
  <si>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</si>
  <si>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</si>
  <si>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</si>
  <si>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</si>
  <si>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</si>
  <si>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</si>
  <si>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</si>
  <si>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</si>
  <si>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</si>
  <si>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</si>
  <si>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</si>
  <si>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</si>
  <si>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</si>
  <si>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</si>
  <si>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</si>
  <si>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</si>
  <si>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</si>
  <si>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</si>
  <si>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</si>
  <si>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</si>
  <si>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</si>
  <si>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</si>
  <si>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</si>
  <si>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</si>
  <si>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</si>
  <si>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</si>
  <si>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</si>
  <si>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</si>
  <si>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</si>
  <si>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</si>
  <si>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</si>
  <si>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</si>
  <si>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</si>
  <si>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</si>
  <si>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</si>
  <si>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</si>
  <si>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</si>
  <si>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</si>
  <si>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</si>
  <si>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</si>
  <si>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</si>
  <si>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</si>
  <si>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</si>
  <si>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</si>
  <si>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</si>
  <si>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</si>
  <si>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</si>
  <si>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</si>
  <si>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</si>
  <si>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</si>
  <si>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</si>
  <si>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</si>
  <si>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</si>
  <si>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</si>
  <si>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</si>
  <si>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</si>
  <si>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</si>
  <si>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</si>
  <si>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</si>
  <si>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</si>
  <si>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</si>
  <si>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</si>
  <si>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</si>
  <si>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</si>
  <si>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</si>
  <si>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</si>
  <si>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</si>
  <si>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</si>
  <si>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</si>
  <si>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</si>
  <si>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</si>
  <si>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</si>
  <si>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</si>
  <si>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</si>
  <si>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</si>
  <si>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</si>
  <si>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</si>
  <si>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</si>
  <si>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</si>
  <si>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</si>
  <si>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</si>
  <si>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</si>
  <si>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</si>
  <si>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</si>
  <si>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</si>
  <si>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</si>
  <si>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</si>
  <si>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</si>
  <si>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</si>
  <si>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</si>
  <si>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</si>
  <si>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</si>
  <si>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</si>
  <si>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</si>
  <si>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</si>
  <si>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</si>
  <si>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</si>
  <si>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</si>
  <si>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</si>
  <si>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</si>
  <si>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</si>
  <si>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</si>
  <si>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</si>
  <si>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</si>
  <si>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</si>
  <si>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</si>
  <si>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</si>
  <si>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</si>
  <si>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</si>
  <si>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</si>
  <si>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</si>
  <si>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</si>
  <si>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</si>
  <si>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</si>
  <si>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</si>
  <si>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</si>
  <si>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</si>
  <si>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</si>
  <si>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</si>
  <si>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</si>
  <si>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</si>
  <si>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</si>
  <si>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</si>
  <si>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</si>
  <si>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</si>
  <si>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</si>
  <si>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</si>
  <si>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</si>
  <si>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</si>
  <si>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</si>
  <si>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</si>
  <si>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</si>
  <si>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</si>
  <si>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</si>
  <si>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</si>
  <si>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</si>
  <si>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</si>
  <si>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</si>
  <si>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</si>
  <si>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</si>
  <si>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</si>
  <si>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</si>
  <si>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</si>
  <si>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</si>
  <si>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</si>
  <si>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</si>
  <si>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</si>
  <si>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</si>
  <si>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</si>
  <si>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</si>
  <si>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</si>
  <si>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</si>
  <si>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</si>
  <si>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</si>
  <si>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</si>
  <si>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</si>
  <si>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</si>
  <si>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</si>
  <si>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</si>
  <si>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</si>
  <si>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</si>
  <si>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</si>
  <si>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</si>
  <si>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</si>
  <si>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</si>
  <si>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</si>
  <si>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</si>
  <si>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</si>
  <si>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</si>
  <si>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</si>
  <si>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</si>
  <si>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</si>
  <si>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</si>
  <si>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</si>
  <si>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</si>
  <si>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</si>
  <si>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</si>
  <si>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</si>
  <si>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</si>
  <si>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</si>
  <si>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</si>
  <si>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</si>
  <si>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</si>
  <si>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</si>
  <si>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</si>
  <si>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</si>
  <si>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</si>
  <si>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</si>
  <si>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</si>
  <si>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</si>
  <si>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</si>
  <si>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</si>
  <si>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</si>
  <si>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</si>
  <si>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</si>
  <si>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</si>
  <si>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</si>
  <si>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</si>
  <si>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</si>
  <si>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</si>
  <si>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</si>
  <si>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</si>
  <si>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</si>
  <si>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</si>
  <si>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</si>
  <si>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</si>
  <si>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</si>
  <si>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</si>
  <si>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</si>
  <si>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</si>
  <si>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</si>
  <si>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</si>
  <si>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</si>
  <si>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</si>
  <si>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</si>
  <si>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</si>
  <si>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</si>
  <si>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</si>
  <si>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</si>
  <si>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</si>
  <si>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</si>
  <si>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</si>
  <si>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</si>
  <si>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</si>
  <si>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</si>
  <si>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</si>
  <si>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</si>
  <si>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</si>
  <si>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</si>
  <si>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</si>
  <si>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</si>
  <si>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</si>
  <si>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</si>
  <si>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</si>
  <si>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</si>
  <si>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</si>
  <si>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</si>
  <si>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</si>
  <si>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</si>
  <si>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</si>
  <si>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</si>
  <si>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</si>
  <si>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</si>
  <si>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</si>
  <si>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</si>
  <si>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</si>
  <si>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</si>
  <si>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</si>
  <si>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</si>
  <si>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</si>
  <si>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</si>
  <si>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</si>
  <si>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</si>
  <si>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</si>
  <si>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</si>
  <si>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</si>
  <si>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</si>
  <si>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</si>
  <si>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</si>
  <si>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</si>
  <si>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</si>
  <si>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</si>
  <si>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</si>
  <si>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</si>
  <si>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</si>
  <si>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</si>
  <si>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</si>
  <si>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</si>
  <si>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</si>
  <si>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</si>
  <si>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</si>
  <si>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</si>
  <si>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</si>
  <si>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</si>
  <si>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重庆市綦江区卫生健康委员会财政拨款收支总表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</si>
  <si>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</si>
  <si>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</si>
  <si>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</si>
  <si>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</si>
  <si>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</si>
  <si>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</si>
  <si>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</si>
  <si>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</si>
  <si>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</si>
  <si>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</si>
  <si>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</si>
  <si>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</si>
  <si>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</si>
  <si>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</si>
  <si>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</si>
  <si>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</si>
  <si>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</si>
  <si>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</si>
  <si>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</si>
  <si>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重庆市綦江区卫生健康委员会一般公共预算财政拨款支出预算表</t>
  </si>
  <si>
    <t>功能分类科目</t>
  </si>
  <si>
    <t>2021年预算数</t>
  </si>
  <si>
    <t>科目编码</t>
  </si>
  <si>
    <t>科目名称</t>
  </si>
  <si>
    <t>小计</t>
  </si>
  <si>
    <t>基本支出</t>
  </si>
  <si>
    <t>项目支出</t>
  </si>
  <si>
    <t>社会保障和就业支出</t>
  </si>
  <si>
    <t xml:space="preserve">  20805</t>
  </si>
  <si>
    <t>行政事业单位离退休</t>
  </si>
  <si>
    <t>2080505</t>
  </si>
  <si>
    <t>机关事业单位基本养老保险缴费支出</t>
  </si>
  <si>
    <t>机关事业单位职业年金缴费支出</t>
  </si>
  <si>
    <t>其他行政事业单位离退休支出</t>
  </si>
  <si>
    <t>社会福利</t>
  </si>
  <si>
    <t>老年福利</t>
  </si>
  <si>
    <t>红十字事业</t>
  </si>
  <si>
    <t>其他红十字事业支出</t>
  </si>
  <si>
    <t>210</t>
  </si>
  <si>
    <t>卫生健康支出</t>
  </si>
  <si>
    <t xml:space="preserve">  21001</t>
  </si>
  <si>
    <t>卫生健康管理事务</t>
  </si>
  <si>
    <t>行政运行</t>
  </si>
  <si>
    <t>一般行政管理事务</t>
  </si>
  <si>
    <t>其他卫生健康管理事务支出</t>
  </si>
  <si>
    <t xml:space="preserve"> 21002</t>
  </si>
  <si>
    <t>公立医院</t>
  </si>
  <si>
    <t>综合医院</t>
  </si>
  <si>
    <t>中医（民族）医院</t>
  </si>
  <si>
    <t>2100206</t>
  </si>
  <si>
    <t>妇幼保健医院</t>
  </si>
  <si>
    <t>其他公立医院支出</t>
  </si>
  <si>
    <t xml:space="preserve"> 21003</t>
  </si>
  <si>
    <t>基层医疗卫生机构</t>
  </si>
  <si>
    <t>乡镇卫生院</t>
  </si>
  <si>
    <t>其他基层医疗卫生机构支出</t>
  </si>
  <si>
    <t>公共卫生</t>
  </si>
  <si>
    <t>疾病预防控制机构</t>
  </si>
  <si>
    <t>卫生监督机构</t>
  </si>
  <si>
    <t>妇幼保健机构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</si>
  <si>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</si>
  <si>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</si>
  <si>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</si>
  <si>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</si>
  <si>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</si>
  <si>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</si>
  <si>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</si>
  <si>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</si>
  <si>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</si>
  <si>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</si>
  <si>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</si>
  <si>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</si>
  <si>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</si>
  <si>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</si>
  <si>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</si>
  <si>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213</t>
  </si>
  <si>
    <t>农林水支出</t>
  </si>
  <si>
    <t xml:space="preserve">  21305</t>
  </si>
  <si>
    <t>扶贫</t>
  </si>
  <si>
    <t>社会发展</t>
  </si>
  <si>
    <t>住房保障支出</t>
  </si>
  <si>
    <t xml:space="preserve">  22102</t>
  </si>
  <si>
    <t>住房改革支出</t>
  </si>
  <si>
    <t>住房公积金</t>
  </si>
  <si>
    <t>备注：本表反映2021年当年一般公共预算财政拨款支出情况。</t>
  </si>
  <si>
    <t>附件3-3</t>
  </si>
  <si>
    <t>綦江区卫生健康委员会一般公共预算财政拨款基本支出预算表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</si>
  <si>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</si>
  <si>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</si>
  <si>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</si>
  <si>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</si>
  <si>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</si>
  <si>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</si>
  <si>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</si>
  <si>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</si>
  <si>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</si>
  <si>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</si>
  <si>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</si>
  <si>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</si>
  <si>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</si>
  <si>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</si>
  <si>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</si>
  <si>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</si>
  <si>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</si>
  <si>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</si>
  <si>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</si>
  <si>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</si>
  <si>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</si>
  <si>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</si>
  <si>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</si>
  <si>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</si>
  <si>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</si>
  <si>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</si>
  <si>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</si>
  <si>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</si>
  <si>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</si>
  <si>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</si>
  <si>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</si>
  <si>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</si>
  <si>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</si>
  <si>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</si>
  <si>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</si>
  <si>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</si>
  <si>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</si>
  <si>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</si>
  <si>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</si>
  <si>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</si>
  <si>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</si>
  <si>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</si>
  <si>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</si>
  <si>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</si>
  <si>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</si>
  <si>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</si>
  <si>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</si>
  <si>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</si>
  <si>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</si>
  <si>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</si>
  <si>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</si>
  <si>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</si>
  <si>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</si>
  <si>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</si>
  <si>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</si>
  <si>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</si>
  <si>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</si>
  <si>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</si>
  <si>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</si>
  <si>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</si>
  <si>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</si>
  <si>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</si>
  <si>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</si>
  <si>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</si>
  <si>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</si>
  <si>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</si>
  <si>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</si>
  <si>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</si>
  <si>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</si>
  <si>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</si>
  <si>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</si>
  <si>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</si>
  <si>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</si>
  <si>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</si>
  <si>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</si>
  <si>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</si>
  <si>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</si>
  <si>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</si>
  <si>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</si>
  <si>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</si>
  <si>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</si>
  <si>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</si>
  <si>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</si>
  <si>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</si>
  <si>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</si>
  <si>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</si>
  <si>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</si>
  <si>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</si>
  <si>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</si>
  <si>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</si>
  <si>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</si>
  <si>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</si>
  <si>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</si>
  <si>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</si>
  <si>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</si>
  <si>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</si>
  <si>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</si>
  <si>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</si>
  <si>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</si>
  <si>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30309</t>
  </si>
  <si>
    <t xml:space="preserve">  奖励金</t>
  </si>
  <si>
    <t xml:space="preserve">  30399</t>
  </si>
  <si>
    <t xml:space="preserve">  其他对个人和家庭的补助支出</t>
  </si>
  <si>
    <t>附件3-4</t>
  </si>
  <si>
    <t>重庆市綦江区卫生健康委员会一般公共预算“三公”经费支出表</t>
  </si>
  <si>
    <t>因公出国（境）费</t>
  </si>
  <si>
    <t>公务用车购置及运行费</t>
  </si>
  <si>
    <t>公务接待费</t>
  </si>
  <si>
    <t>公务用车购置费</t>
  </si>
  <si>
    <t>公务用车运行费</t>
  </si>
  <si>
    <t>0</t>
  </si>
  <si>
    <t>附件3-5</t>
  </si>
  <si>
    <t>重庆市綦江区卫生健康委员会政府性基金预算支出表</t>
  </si>
  <si>
    <t>本年政府性基金预算财政拨款支出</t>
  </si>
  <si>
    <t>（备注：本单位无政府性基金收支，故此表无数据。）</t>
  </si>
  <si>
    <t>附件3-6</t>
  </si>
  <si>
    <t>重庆市綦江区卫生健康委员会部门收支总表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</si>
  <si>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</si>
  <si>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</si>
  <si>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</si>
  <si>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</si>
  <si>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</si>
  <si>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</si>
  <si>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</si>
  <si>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</si>
  <si>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</si>
  <si>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</si>
  <si>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</si>
  <si>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</si>
  <si>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</si>
  <si>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</si>
  <si>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重庆市綦江区卫生健康委员会部门收入总表</t>
  </si>
  <si>
    <t>科目</t>
  </si>
  <si>
    <t>非教育收费收入预算</t>
  </si>
  <si>
    <t>教育收费收预算入</t>
  </si>
  <si>
    <t>201</t>
  </si>
  <si>
    <t>一般公共服务支出</t>
  </si>
  <si>
    <t>民族事务</t>
  </si>
  <si>
    <t>民族工作专项</t>
  </si>
  <si>
    <t>208</t>
  </si>
  <si>
    <t>20899</t>
  </si>
  <si>
    <t>其他社会保障和就业支出</t>
  </si>
  <si>
    <t>2089901</t>
  </si>
  <si>
    <t>2100205</t>
  </si>
  <si>
    <t>精神病医院</t>
  </si>
  <si>
    <t>21016</t>
  </si>
  <si>
    <t>老龄卫生健康事务</t>
  </si>
  <si>
    <t>2101601</t>
  </si>
  <si>
    <t>21099</t>
  </si>
  <si>
    <t>其他卫生健康支出</t>
  </si>
  <si>
    <t>2109901</t>
  </si>
  <si>
    <t xml:space="preserve">  21301</t>
  </si>
  <si>
    <t>农业农村</t>
  </si>
  <si>
    <t>2130135</t>
  </si>
  <si>
    <t>农业资源保护修复与利用</t>
  </si>
  <si>
    <t>22101</t>
  </si>
  <si>
    <t>保障性安居工程支出</t>
  </si>
  <si>
    <t>2210199</t>
  </si>
  <si>
    <t>其他保障性安居工程支出</t>
  </si>
  <si>
    <t>229</t>
  </si>
  <si>
    <t>其他支出</t>
  </si>
  <si>
    <t>22960</t>
  </si>
  <si>
    <t>彩票公益金安排的支出</t>
  </si>
  <si>
    <t>2296005</t>
  </si>
  <si>
    <t>用于红十字事业的彩票公益金支出</t>
  </si>
  <si>
    <t>22999</t>
  </si>
  <si>
    <t>2299901</t>
  </si>
  <si>
    <t>234</t>
  </si>
  <si>
    <t>抗疫特别国债安排的支出</t>
  </si>
  <si>
    <t>23401</t>
  </si>
  <si>
    <t>基础设施建设</t>
  </si>
  <si>
    <t>2340101</t>
  </si>
  <si>
    <t>公共卫生体系建设</t>
  </si>
  <si>
    <t>23402</t>
  </si>
  <si>
    <t>抗疫相关支出</t>
  </si>
  <si>
    <t>2340299</t>
  </si>
  <si>
    <t>其他抗疫相关支出</t>
  </si>
  <si>
    <t>附件3-8</t>
  </si>
  <si>
    <t>重庆市綦江区卫生健康委员会部门支出总表</t>
  </si>
  <si>
    <t>上缴上级支出</t>
  </si>
  <si>
    <t>事业单位经营支出</t>
  </si>
  <si>
    <t>对下级单位补助支出</t>
  </si>
  <si>
    <t>附件3-9</t>
  </si>
  <si>
    <t>重庆市綦江区卫生健康委员会政府采购预算明细表</t>
  </si>
  <si>
    <t>教育收费收入预算</t>
  </si>
  <si>
    <t>货物类</t>
  </si>
  <si>
    <t>服务类</t>
  </si>
  <si>
    <t>工程类</t>
  </si>
  <si>
    <t>附件3-10</t>
  </si>
  <si>
    <t>2021年部门（单位）预算整体绩效目标表</t>
  </si>
  <si>
    <t>部门（单位）名称</t>
  </si>
  <si>
    <t>重庆市綦江区卫生健康委员会</t>
  </si>
  <si>
    <t>支出预算总量</t>
  </si>
  <si>
    <t>其中：部门预算支出</t>
  </si>
  <si>
    <t>当年整体绩效目标</t>
  </si>
  <si>
    <t>完成2021年基本公共卫生、重大公共卫生服务，计划生育奖励扶助、计划生育特别扶助等工作。</t>
  </si>
  <si>
    <t>绩效指标</t>
  </si>
  <si>
    <t>指标名称</t>
  </si>
  <si>
    <t>指标权重</t>
  </si>
  <si>
    <t>计量单位</t>
  </si>
  <si>
    <t>指标性质</t>
  </si>
  <si>
    <t>指标值</t>
  </si>
  <si>
    <t>贫困患者住院个人自付医疗费用比例</t>
  </si>
  <si>
    <t>%</t>
  </si>
  <si>
    <t>≦</t>
  </si>
  <si>
    <t>贫困患者慢病、重特大疾病等特殊病种的门诊自付比例</t>
  </si>
  <si>
    <t>独生子女死亡父母家庭一次养老保险补助覆盖率</t>
  </si>
  <si>
    <t>=</t>
  </si>
  <si>
    <t>计划生育特殊家庭住院护理保险参保人数</t>
  </si>
  <si>
    <t>人</t>
  </si>
  <si>
    <t>≧</t>
  </si>
  <si>
    <t>农户改水达标率</t>
  </si>
  <si>
    <t>农户改水户数</t>
  </si>
  <si>
    <t>户</t>
  </si>
  <si>
    <t>计划生育奖扶特扶补助人数</t>
  </si>
  <si>
    <t>人次</t>
  </si>
  <si>
    <t>基本公卫资金年度支付进度率</t>
  </si>
  <si>
    <t>开展老年活动次数</t>
  </si>
  <si>
    <t>次</t>
  </si>
  <si>
    <t>药品零差率拨付次数</t>
  </si>
  <si>
    <t>备注：没有分配到部门、街道事项的项目，支出预算总量应等于部门预算支出</t>
  </si>
  <si>
    <t>附件3-11</t>
  </si>
  <si>
    <t>2021年区级项目资金绩效目标表</t>
  </si>
  <si>
    <t>项目名称</t>
  </si>
  <si>
    <t>中医专项经费</t>
  </si>
  <si>
    <t>业务主管部门</t>
  </si>
  <si>
    <t>当年预算</t>
  </si>
  <si>
    <t>本级支出</t>
  </si>
  <si>
    <t>分配到部门、街道</t>
  </si>
  <si>
    <t>项目概况</t>
  </si>
  <si>
    <t>中医专项经费18万元，用于有关设施设备的补助</t>
  </si>
  <si>
    <t>立项依据</t>
  </si>
  <si>
    <t>经法定程序批复预算</t>
  </si>
  <si>
    <t>当年绩效目标</t>
  </si>
  <si>
    <t>资金拨付完毕</t>
  </si>
  <si>
    <t>是否核心指标</t>
  </si>
  <si>
    <t>预算完成率</t>
  </si>
  <si>
    <t>是</t>
  </si>
  <si>
    <t>预算支付进度率</t>
  </si>
  <si>
    <t>项目完成时间</t>
  </si>
  <si>
    <t>受益单位个数</t>
  </si>
  <si>
    <t>否</t>
  </si>
  <si>
    <t>服务对象满意度</t>
  </si>
  <si>
    <t>备注：分配到部门、街道的资金指由部门、街镇列支的项目，不包括分配后应由区本级列支的资金</t>
  </si>
  <si>
    <t>村卫生室药品零差率补助经费</t>
  </si>
  <si>
    <t>根据十六届区人民政府第116次常务会议纪要审议通过，按村卫生室药品零差率销售金额的30%补助，近几年均以110万预算</t>
  </si>
  <si>
    <t>根据十六届县人民政府第116次常务会议纪要审议通过</t>
  </si>
  <si>
    <t>完成资金拨付</t>
  </si>
  <si>
    <t>补助比例</t>
  </si>
  <si>
    <t>拨付次数</t>
  </si>
  <si>
    <t>药品加价率</t>
  </si>
  <si>
    <t>降低群众药品支出负担比例</t>
  </si>
  <si>
    <t>满意度</t>
  </si>
  <si>
    <t>支付安全性合法合规率</t>
  </si>
  <si>
    <t>区老年事业经费</t>
  </si>
  <si>
    <t>全区21万老年人口的调查、调研、信息建立；基层老年服务组织的组建等。</t>
  </si>
  <si>
    <t>根据《重庆市老年人权益保障条例》开展相关老年活动</t>
  </si>
  <si>
    <t>保障全区21万老年人口的调查、调研、信息建立；基层老年服务组织的组建等。</t>
  </si>
  <si>
    <t>涉及綦江区老年人户籍人口（人）</t>
  </si>
  <si>
    <t>支付进度率</t>
  </si>
  <si>
    <t>开展活动次数</t>
  </si>
  <si>
    <t>基层计划生育协会专项经费</t>
  </si>
  <si>
    <t>根据市计生协有关文件走访慰问计生困难家庭</t>
  </si>
  <si>
    <t>慰问户数</t>
  </si>
  <si>
    <t>≥</t>
  </si>
  <si>
    <t>慰问金到位率</t>
  </si>
  <si>
    <t>计生特殊家庭稳定率</t>
  </si>
  <si>
    <t>受益家庭满意度</t>
  </si>
  <si>
    <t>慰问合规率</t>
  </si>
  <si>
    <t>綦江区“十四五”规划编制项目</t>
  </si>
  <si>
    <t xml:space="preserve"> </t>
  </si>
  <si>
    <t>委托第三方专业机构编制《綦江区“十四五”卫生健康事业发展规划》和《綦江区“十四五”区域卫生规划》。</t>
  </si>
  <si>
    <t>根据《重庆市綦江区人民政府关于开展“十四五规划编制工作的通知》（綦江府发〔2019〕22号）及市卫生健康委有关要求，我委需要编制15个重点规划之一《綦江区“十四五”卫生健康事业发展规划》及《綦江区“十四五”区域卫生规划》</t>
  </si>
  <si>
    <t>完成规划编制工作。</t>
  </si>
  <si>
    <t>规划编制个数</t>
  </si>
  <si>
    <t>个</t>
  </si>
  <si>
    <t>规划编制质量合格率</t>
  </si>
  <si>
    <t>月</t>
  </si>
  <si>
    <t>规划编制价格</t>
  </si>
  <si>
    <t>万元</t>
  </si>
  <si>
    <t>规划使用年限</t>
  </si>
  <si>
    <t>年</t>
  </si>
  <si>
    <t>区老年协会活动费</t>
  </si>
  <si>
    <t>区老年人协会开展系列为老服务工作等活动工作经费</t>
  </si>
  <si>
    <t>《重庆市老年人权益保障条例》</t>
  </si>
  <si>
    <t>保障区老年协会活动所需资金</t>
  </si>
  <si>
    <t>开展为老服务工作次数</t>
  </si>
  <si>
    <t>增加活动人数</t>
  </si>
  <si>
    <t>疫情常态化管控专项经费</t>
  </si>
  <si>
    <t>根据常态化疫情防控工作要求及有关文件精神，开展常态化疫情防控工作。</t>
  </si>
  <si>
    <t>渝肺炎组疫发（2020）44号， 綦肺炎组疫发〔2020〕30号</t>
  </si>
  <si>
    <t>根据工作安排，完成当年常态化疫情防控工作。</t>
  </si>
  <si>
    <t>资金到位率</t>
  </si>
  <si>
    <t>惠及单位或企业个数</t>
  </si>
  <si>
    <t>病媒生物防治专项经费</t>
  </si>
  <si>
    <t>《重庆市预防和控制四害管理规定(修订)》（重庆市人民政府令第215号），病媒生物防治专项经费44万元，属于常年、延续类性项目，项目2021年1月开始实施，2021年年末结束。城区四害防治经费，与专业公司签订合同进行消杀.</t>
  </si>
  <si>
    <t>《重庆市预防和控制四害管理规定（修订）》重庆市人民政府令第215号</t>
  </si>
  <si>
    <t>达到病媒生物防治C级标准</t>
  </si>
  <si>
    <t>病媒生物监测次数</t>
  </si>
  <si>
    <t>城区外环境病媒生物防治面积</t>
  </si>
  <si>
    <t>平方千米</t>
  </si>
  <si>
    <t>病媒生物防治督导</t>
  </si>
  <si>
    <t>天</t>
  </si>
  <si>
    <t>病媒生物完成率</t>
  </si>
  <si>
    <t>覆盖街道个数</t>
  </si>
  <si>
    <t>群众满意度</t>
  </si>
  <si>
    <t>从业人员预防性体检费</t>
  </si>
  <si>
    <t>根据渝卫发（2019）23号文件规定：对全区六类人员进行预防性体检工作（直接从事食品生产经营人员；公共场所直接为顾客服务人员；直接从事水质处理器生产的人员；餐具、饮具集中消毒服务单位生产操作人员；直接从事化妆品生产的人员），本项工作由綦江区人民医院、古南街道卫生院、文龙街道卫生院、永新镇中心卫生院、东溪镇中心卫生院、打通卫生院等8家医院共同完成该项工作。</t>
  </si>
  <si>
    <t>根据重庆市卫生健康委员会、重庆市财政局、重庆市市场监督管理局、重庆市药品监督管理局《关于进一步规范重庆市食品公共场所等行业从业人员预防性体检工作的通知》渝卫发（2019）23号</t>
  </si>
  <si>
    <t>全区2021年8家单位共同完成体检人员预计24615人次。</t>
  </si>
  <si>
    <t>预计体检人数</t>
  </si>
  <si>
    <t>为体检群众节省费用</t>
  </si>
  <si>
    <t>元</t>
  </si>
  <si>
    <t>受益人员满意度</t>
  </si>
  <si>
    <t>街镇卫生院药品零差率补助经费</t>
  </si>
  <si>
    <t>根据綦江区政府专题会议纪要2014-19，全区基层卫生院实行药品零差率销售，按照国家政策规定区本级上年药品销售30%进行补助。</t>
  </si>
  <si>
    <t>綦江区人民政府专题会议纪要2014-19</t>
  </si>
  <si>
    <t>完成全区各基层卫生院药品销售补助</t>
  </si>
  <si>
    <t>经费拨付次数</t>
  </si>
  <si>
    <t>平均为每个医院带来补助收入</t>
  </si>
  <si>
    <t>农村改水专项经费</t>
  </si>
  <si>
    <t>每户改水4000元，共25户需10万元。</t>
  </si>
  <si>
    <t xml:space="preserve"> 根据《中华人民共和国传染病防治法》、《生活饮用水卫生监督管理办法》、《生活饮用水卫生标准》（GB5749-2006）、《重庆市卫生和计划生育委员会办公室关于印发重庆市城市饮用水水龙头水质监测及水质安全状况信息公开专项工作方案的通知》（渝卫办爱卫发﹝2016﹞121号）等规定每年开展饮水检测。</t>
  </si>
  <si>
    <t>完成农村改水25户</t>
  </si>
  <si>
    <t>饮水检测数</t>
  </si>
  <si>
    <t>件</t>
  </si>
  <si>
    <t>饮水检测完成率</t>
  </si>
  <si>
    <t>干部保健健康体检经费</t>
  </si>
  <si>
    <t>根据中共重庆市委办公厅重庆市人民政府办公厅关于进一步加强干部保健工作的意见的通知》（渝卫〔2010〕87号），各区县按照“分级管理、分别组织”的原则。市管领导干部原则上每年体检一次，区管领导干部（在职或曾担任过领导职务）参照执行，原则上每年体检一次。</t>
  </si>
  <si>
    <t>重庆市卫生局重庆市干部保健委员会办公室转发中共重庆市委办公厅重庆市人民政府办公厅关于进一步加强干部保健工作的意见的通知》（渝卫〔2010〕87号）</t>
  </si>
  <si>
    <t>完成市管领导干部和区管领导干部体检任务</t>
  </si>
  <si>
    <t>区管领导体检人数</t>
  </si>
  <si>
    <t>市管领导体检人数</t>
  </si>
  <si>
    <t>区管领导体检标准</t>
  </si>
  <si>
    <t>元/每人</t>
  </si>
  <si>
    <t>1200、1500</t>
  </si>
  <si>
    <t>平均为领导节省体检费</t>
  </si>
  <si>
    <t>献血者表彰奖励</t>
  </si>
  <si>
    <t>对获卫生部无偿献血奉献奖获奖献血者进行表彰奖励。金奖人数31人，每人按400元纪念品计算，计12400元；银奖人数77人，每人按300元计算，计23100元；铜奖268人，每人按200元计算，计53600元；志愿服务奖10人，每人按200元计算，计2000元，共计91100元。</t>
  </si>
  <si>
    <t>根据献血法、重庆市献血条例表彰奖励献血者、志愿者，提高献血者及志愿者积极性，树立社会主义新风尚。</t>
  </si>
  <si>
    <t>提高献血者献血积极性，树立献血新风尚。</t>
  </si>
  <si>
    <t>表彰奖励献血者386人</t>
  </si>
  <si>
    <t>＝</t>
  </si>
  <si>
    <t>按预算当年完成</t>
  </si>
  <si>
    <t>提高献血者热情</t>
  </si>
  <si>
    <t>激励献血者热情，营造社会新风尚。</t>
  </si>
  <si>
    <t>献血者满意度</t>
  </si>
  <si>
    <t>无偿献血宣传经费</t>
  </si>
  <si>
    <t>角、隆盛、石角、扶欢、赶水、打通、新盛等12处乡镇显要位置设置献血广告，每处约0.5万元，各小区广告宣传每处1万元，约4处共4万元.</t>
  </si>
  <si>
    <t>加强公民献血意识，提高公民献血知晓率，在各乡镇、单位、小区制作宣传广告等。</t>
  </si>
  <si>
    <t>加强公民献血意识，提高公民献血知晓率，让更多人参与无偿献血。</t>
  </si>
  <si>
    <t>高质量做好宣传工作</t>
  </si>
  <si>
    <t>完成献血宣传</t>
  </si>
  <si>
    <t>提高公民献血意识</t>
  </si>
  <si>
    <t>让更多公民献血</t>
  </si>
  <si>
    <t>按预算使用宣传经费</t>
  </si>
  <si>
    <t>献血者退血费</t>
  </si>
  <si>
    <t>对献血者本人及直系亲属用血执行血费报销，每人约200元，约1600人。</t>
  </si>
  <si>
    <t>《中华人民共和国献血法》及《重庆市献血条例》相关规定：献血者本人及其直系亲属用血后可以报销血费。</t>
  </si>
  <si>
    <t>按规定及时报销献血者本人及直系亲属血费，保障献血者权益。</t>
  </si>
  <si>
    <t>当年完成献血者退血费</t>
  </si>
  <si>
    <t>保障献血者权利，及时报销血费</t>
  </si>
  <si>
    <t>保障献血者权利，激励献血者持续献血。</t>
  </si>
  <si>
    <t>按相关政策退费</t>
  </si>
  <si>
    <t>专用材料费（预安排）</t>
  </si>
  <si>
    <t>按采血9500人次计算，每人次成本598.20元，共计568.29万元，财政安排500万元。</t>
  </si>
  <si>
    <t>保障采供血工作所需采血袋、病毒灭活袋、试剂、耗材、检测费等。</t>
  </si>
  <si>
    <t>保障采供血工作所需采血袋、病毒灭活袋、试剂、耗材等，按规定完成血液标本的检测。</t>
  </si>
  <si>
    <t>保障供给临床安全血液</t>
  </si>
  <si>
    <t>当年完成采供血成本</t>
  </si>
  <si>
    <t>为临床提供安全血液</t>
  </si>
  <si>
    <t>临床用血医院满意度</t>
  </si>
  <si>
    <t>合理有效利用资金、保障专用材料费</t>
  </si>
  <si>
    <t>避孕药具自助发放机运行维护费</t>
  </si>
  <si>
    <t>2017年，国家卫生部、国家卫生计生委出台文件（国卫基层发[2017]46号）将免费提供避孕药具纳入国家基本公共卫生服务项目，为更好满足育龄群众基本避孕需求，减少非意愿妊娠和人工流产，重庆市从2017年起开始陆续增加自助领取免费避孕药具的方式，綦江区目前有48台自助发放机，群众对自助领取药具方式比较满意，2021年将增加至56台，为保障群众更加便捷领取药具，保障药具自助发放机正常运行，自助机需经常维护。</t>
  </si>
  <si>
    <t>《关于印发2019年重庆市基本公共卫生服务免费提供避孕药具服务项目实施方案的通知》（委办2019-69），文件中要求以群众便利为原则，科学设置一定数量的发放网点，推广普及药具自助发放等新型服务模式，提升全覆盖水平。</t>
  </si>
  <si>
    <t>保障避孕药具自助发放机正常运转。</t>
  </si>
  <si>
    <t>自助发放机数量</t>
  </si>
  <si>
    <t>台</t>
  </si>
  <si>
    <t>自助发放机上线率</t>
  </si>
  <si>
    <t>故障处置到位率</t>
  </si>
  <si>
    <t>自助发放机网络费</t>
  </si>
  <si>
    <t>元/台/年</t>
  </si>
  <si>
    <t>≤</t>
  </si>
  <si>
    <t>社会公众满意度</t>
  </si>
  <si>
    <t>育龄群众满意度</t>
  </si>
  <si>
    <t>90</t>
  </si>
  <si>
    <t>结核病防治专项经费</t>
  </si>
  <si>
    <t>加强学校结核病疫情监测分析，落实专人负责此项工作，及时掌握疫情动态；要强化学校疫情处置工作，对发现肺结核或疑似肺结核病例报告信息，及时进行调查核实，及时确诊并报告、规范治疗和反馈，及时规范开展疫源追踪、流行病学调查和密切接触者筛查等处置工作。</t>
  </si>
  <si>
    <t>《重庆市卫生和计划生育委员会重庆市教育委员会关于印发重庆市学校结核病防控工作规范（2017版）的通知》（渝卫发﹝2017﹞105号）、《重庆市卫生和计划生育委员会办公室关于进一步做好学校结核病防治工作的紧急通知》（渝卫办发〔2017〕236号）</t>
  </si>
  <si>
    <t>对各医疗卫生单位单位开展督导3期，75次。培训4期，223人次。接诊初诊患者3623例，发现活动性肺结核并免费治疗500例。开展“3.24”宣传活动，推进“百千万志愿者”活动和开展结核病防治知识进万家活动。</t>
  </si>
  <si>
    <t>结核病知识每季度培训</t>
  </si>
  <si>
    <t>期</t>
  </si>
  <si>
    <t>4</t>
  </si>
  <si>
    <t>结核病健康促进</t>
  </si>
  <si>
    <t>5000</t>
  </si>
  <si>
    <t>结核病人管理</t>
  </si>
  <si>
    <t>400</t>
  </si>
  <si>
    <t>预算年度执行率</t>
  </si>
  <si>
    <t>服务辖区群众</t>
  </si>
  <si>
    <t>全区重点人群结核病筛查经费</t>
  </si>
  <si>
    <t>对全区重点人群开展结核病筛查，主要是结核病密切接触者、部分学生、老年人、糖尿病患者。根据组织活动开展实际需要，合理安排支出进度和支出金额，保障筛查的高效性、可持续性。早期发现患者，患者得到及时治疗，减低结核疫情</t>
  </si>
  <si>
    <t>依据《“十三五”国家、市、区结核病防治规划》、渝卫发〔2019〕73 号关于印发《重庆市遏制结核病行动计划实施方案（2019－2022 年）》的通知</t>
  </si>
  <si>
    <t>对全区重点人群开展结核病筛查</t>
  </si>
  <si>
    <t>2000</t>
  </si>
  <si>
    <t>购买服务完成率</t>
  </si>
  <si>
    <t>支付安全合法合规率</t>
  </si>
  <si>
    <t>生殖健康中心办公楼租用</t>
  </si>
  <si>
    <t>文龙街道办事处(立交桥门诊部)房屋租金50万元/年</t>
  </si>
  <si>
    <t>綦江财发[2021]1号</t>
  </si>
  <si>
    <t>保障办公楼租用，正常运转</t>
  </si>
  <si>
    <t>租用面积</t>
  </si>
  <si>
    <t>平方米</t>
  </si>
  <si>
    <t>800</t>
  </si>
  <si>
    <t>租用时间</t>
  </si>
  <si>
    <t>10</t>
  </si>
  <si>
    <t>70000</t>
  </si>
  <si>
    <t>95%</t>
  </si>
  <si>
    <t>免费计划生育孕环普查经费</t>
  </si>
  <si>
    <t>全年免费计划生育孕环普查9559人次共计143004元（其中1、42岁以下检查3939人*5元/例=19695元；2、安环44人*227元/例=9988元；3、妇科病普查3065人*5元/例=15325元；4、取环244人*261元/例=63684元；5、乳腺病普查5259人*5元/例=26295元；6、人流23人*329元/例=7567元；7、取皮埋3人*150元/例=450元）</t>
  </si>
  <si>
    <t>渝卫办妇幼发[2015]300号</t>
  </si>
  <si>
    <t>完成免费计划生育孕环普查工作</t>
  </si>
  <si>
    <t>免费计划生育普查人次</t>
  </si>
  <si>
    <t>8000</t>
  </si>
  <si>
    <t>完成年度目标任务率</t>
  </si>
  <si>
    <t>&gt;</t>
  </si>
  <si>
    <t>脱育妇女取环手术费</t>
  </si>
  <si>
    <t>全年免费计划生育手术人次812人次</t>
  </si>
  <si>
    <t>完成全年免费计划生育手术人次约812人次</t>
  </si>
  <si>
    <t>脱育妇女取环手术人次</t>
  </si>
  <si>
    <t>1500</t>
  </si>
  <si>
    <t>卫生监督执法“双随机”等各类专项整治费</t>
  </si>
  <si>
    <t>1.各类专项整治需经费2万元。2021年国家监督随机抽查医疗机构50户次、公共场所200户次、生活饮用水12户次、母婴保健和计划生育421户次、学校卫生66户次、医疗机构放射24户次，传染病52户次，血液安全4户次，餐饮饮具消毒4户次。
2.突发公共卫生事件、重大卫生安全保障，需经费2万元。
区域内发生突发公共卫生事件及突发疫情情况，传染病疫情到现场监督、处置等事项。包括国家相关应急工作需要；和全区两会、中高考、区委区府重大会议、来綦重要领导视察、重大活动及前期筹备会议等公共卫生安全保障工作等。需交通费1万元；检测专用物品1万元。
3.样品抽样检测成本费，需经费共11万元。（1）生活饮用水及涉水产品抽检427户次（2）医疗机构消毒效果抽检683户次。（3）公共场所抽检522户次。（4）学校教学环境抽检375户次</t>
  </si>
  <si>
    <t>根据《国家卫生健康委办公厅关于印发2020年国家随机监督抽查计划的通知》（国卫办监督函〔2020〕262号）要求</t>
  </si>
  <si>
    <t>依据《传染病防治法》相关规定，区域内发生突发公共卫生事件及传染病疫情到现场监督、处置等事项。包括国家相关应急工作需要；和全区两会、中高考、区委区府重大会议、来綦重要领导视察、重大活动及前期筹备会议等公共卫生安全保障工作等。</t>
  </si>
  <si>
    <t xml:space="preserve">各类专项整治		</t>
  </si>
  <si>
    <t>16</t>
  </si>
  <si>
    <t xml:space="preserve">突发公共卫生事件、重大卫生安全保障		</t>
  </si>
  <si>
    <t xml:space="preserve">15		</t>
  </si>
  <si>
    <t xml:space="preserve">生活饮用水及涉水产品抽检、医疗机构消毒效果抽检、公共场所抽检、学校教学环境抽检		</t>
  </si>
  <si>
    <t>户次</t>
  </si>
  <si>
    <t xml:space="preserve">3764	</t>
  </si>
  <si>
    <t>监督检查覆盖率</t>
  </si>
  <si>
    <t>100</t>
  </si>
  <si>
    <t xml:space="preserve">监督覆盖率							</t>
  </si>
  <si>
    <t>监督抽检覆盖率</t>
  </si>
  <si>
    <t xml:space="preserve">完成时间	</t>
  </si>
  <si>
    <t>2021</t>
  </si>
  <si>
    <t>监督检测覆盖率</t>
  </si>
  <si>
    <t>98</t>
  </si>
  <si>
    <t>持续查处违法行为，保障群众健康权益</t>
  </si>
  <si>
    <t xml:space="preserve">	1	</t>
  </si>
  <si>
    <t xml:space="preserve">群众满意度			</t>
  </si>
  <si>
    <t>95</t>
  </si>
  <si>
    <t>资金合法性，使用率</t>
  </si>
  <si>
    <t xml:space="preserve">100	</t>
  </si>
  <si>
    <t>卫生监督监测专项经费</t>
  </si>
  <si>
    <t>确保卫生计生监督执法工作的正常开展，提高监督执法依据质量；对行业进行场所快速检测和现场日常卫生监督检测工作提取执法依据。</t>
  </si>
  <si>
    <t>依据国家卫生部《卫生部关于加强饮用水卫生监督监测工作的指导意见》
《重庆市綦江区机构改革方案》</t>
  </si>
  <si>
    <t>日常监督监测</t>
  </si>
  <si>
    <t>3972</t>
  </si>
  <si>
    <t>职业卫生监督监测专项审查宣传双随机</t>
  </si>
  <si>
    <t>859</t>
  </si>
  <si>
    <t>卫生行政许可办证、校验、变更、审查率</t>
  </si>
  <si>
    <t>监督监测抽检覆盖率</t>
  </si>
  <si>
    <t>完成时间</t>
  </si>
  <si>
    <t>1</t>
  </si>
  <si>
    <t>持续查处违法行为，行政处罚</t>
  </si>
  <si>
    <t xml:space="preserve">	做实监督抽检，深化专项检查业务能力提升</t>
  </si>
  <si>
    <t>5</t>
  </si>
  <si>
    <t>办公楼D级危房拆除费及危化品处置费</t>
  </si>
  <si>
    <t>按时拆除危房，按照国家相关法律法规处置完医疗废弃物，消除隐患，保障人民群众的生命财产安全</t>
  </si>
  <si>
    <t>綦建委【2020】68号、綦建委【2020】100号，《重庆市建设工程质量检验测试中心检测报告》002补编号P4101002000035D   《医疗废物管理条例》</t>
  </si>
  <si>
    <t>房屋拆除部分/专项防护措施</t>
  </si>
  <si>
    <t>351354.26</t>
  </si>
  <si>
    <t>外运弃渣部分/共墙加固（邻电影公司侧）</t>
  </si>
  <si>
    <t>247504.31</t>
  </si>
  <si>
    <t>新修围墙</t>
  </si>
  <si>
    <t>31373.32</t>
  </si>
  <si>
    <t>安全事件发生</t>
  </si>
  <si>
    <t>危化物品污染事件</t>
  </si>
  <si>
    <t>支付安全性合法率</t>
  </si>
  <si>
    <t>执法文书及大宗材料印刷费</t>
  </si>
  <si>
    <t>全区卫生监督监测执法文书各类印刷31种：其中公共场所卫生监督监测各类执法文书印刷费3万元、村集中式供水卫生监督监测各类执法文书印刷费1万元、镇级以上生活饮用水卫生监督监测各类执法文书印刷费1万元、学校卫生监督监测各类执法文书印刷费2万元、医疗机构卫生监督监测各类执法文书印刷费3万元等。</t>
  </si>
  <si>
    <t>卫生健康执法需要</t>
  </si>
  <si>
    <t>使执法工作有序正常运行</t>
  </si>
  <si>
    <t xml:space="preserve">公共场所卫生监督监测各类执法文书		</t>
  </si>
  <si>
    <t xml:space="preserve">1020		</t>
  </si>
  <si>
    <t xml:space="preserve">村集中式供水卫生监督监测各类执法文书／镇级以上生活饮用水卫生监督监测各类执法文书			</t>
  </si>
  <si>
    <t xml:space="preserve">766	</t>
  </si>
  <si>
    <t xml:space="preserve">医疗机构卫生监督监测各类执法文书/学校卫生监督监测各类执法文书		</t>
  </si>
  <si>
    <t>799/566</t>
  </si>
  <si>
    <t xml:space="preserve">公共场所卫生监督监测各类执法文书印刷费	</t>
  </si>
  <si>
    <t>30000</t>
  </si>
  <si>
    <t xml:space="preserve">村集中式供水卫生监督监测各类执法文书印刷费	／镇级以上生活饮用水卫生监督监测各类执法文书印刷费		</t>
  </si>
  <si>
    <t xml:space="preserve">20000		</t>
  </si>
  <si>
    <t>医疗机构卫生监督监测各类执法文书印刷费/学校卫生监督监测各类执法文书印刷费</t>
  </si>
  <si>
    <t xml:space="preserve">50000		</t>
  </si>
  <si>
    <t>加强重点领域事中事后监管，查处违法行为，行政处罚</t>
  </si>
  <si>
    <t xml:space="preserve">资金支付合法性，执行率		</t>
  </si>
  <si>
    <t>监督执法培训及宣传经费</t>
  </si>
  <si>
    <t>使得卫生计生法律法规宣传教育和执法检查得到有效的宣传</t>
  </si>
  <si>
    <t>《重庆市綦江区卫生健康关于职能和机构划转的复函》《重庆市綦江区卫生健康委员会职能配置、内设机构和人员编制规定》（渝卫执法发〔2020〕23号）中的考核项目。《公共场所卫生管理条例》、《重庆市卫生监督员培训规划》/《中华人民共和国母婴保健法》</t>
  </si>
  <si>
    <t>法律法规培训</t>
  </si>
  <si>
    <t>生产经营单位进行经营场所和卫生许可的现场审查</t>
  </si>
  <si>
    <t>3548</t>
  </si>
  <si>
    <t>新闻媒体和公告、公布及大型宣传周活动/卫生计生监督执法、举报投诉和重大案件调查处理</t>
  </si>
  <si>
    <t>培训合格率</t>
  </si>
  <si>
    <t>监督评审率</t>
  </si>
  <si>
    <t>经营者法律意识的提升率</t>
  </si>
  <si>
    <t>加强重点领域事中事后抽查、监管，查处违法行为</t>
  </si>
  <si>
    <t>培训对象满意度</t>
  </si>
  <si>
    <t xml:space="preserve">资金支付安全性，执行率	</t>
  </si>
  <si>
    <t>监督执法信息平台维护费</t>
  </si>
  <si>
    <t>确保卫生计生监督执法工作网报系统的正常使用，和日常网络通信安全应急畅通，做好日常监管工作。</t>
  </si>
  <si>
    <t>綦江财发〔2021〕1号</t>
  </si>
  <si>
    <t>日常直报卫生计生监督信息联网上报国家级平台使用率</t>
  </si>
  <si>
    <t>对信息平台网络升级及维护、服务器终端使用率</t>
  </si>
  <si>
    <t>公共安全视频监控整合联网使用率</t>
  </si>
  <si>
    <t>公共食品监控使用率</t>
  </si>
  <si>
    <t xml:space="preserve">卫生计生监督执法工作网报系统的正常使用率		</t>
  </si>
  <si>
    <t xml:space="preserve">98		</t>
  </si>
  <si>
    <t>日常网络通信安全应急畅使用率</t>
  </si>
  <si>
    <t>监督执法公共安全网络信息覆盖率</t>
  </si>
  <si>
    <t xml:space="preserve">资金执行率		</t>
  </si>
  <si>
    <t>生活饮用水监测经费</t>
  </si>
  <si>
    <t xml:space="preserve">"1、生活饮用水卫生监督抽检检测经费2015年由卫计委转入转移项目，用于对全区的生活饮用水监督抽检检验检测。每年需完成饮用水检测500件左右，每个样品需要检测20-35个项目，需要实验室检测试剂耗材10万元，劳务费12万元，车辆运行费4万元；                                                                                            2、开展城市水龙头水质监测项目，每季度监测结果在本区政府门户网站上进行公布。每年需要完成14个点共56件水样检测，每个样品检测10个项目，需要实验室检测试剂耗材2万元，劳务费2万元,两项检测工作共需资金30万元。2021年财政预安排15万元。     </t>
  </si>
  <si>
    <t>1、生活饮用水卫生监督抽检依据：《重庆市卫生和计划生育委员会办公室关于印发2018年重庆市卫生计生随机监督抽查计划的通知》委办（2018—9）、綦江卫计【2018】55号、綦江卫计【2018】198号等要求；                         
 2、水龙头水专项监测依据：根据重庆市人民政府《贯彻落实国务院水污染防治行动计划实施方案》（渝府发2015第69号）、渝府发〔2015〕第69号、渝府办发〔2016〕121号、渝卫办爱卫发〔2016〕225号等文件要求。</t>
  </si>
  <si>
    <t>1、免费完成全年生活饮用水监督抽检任务（市里面下发）； 2、每季度完成城市水龙头水质免费检测，并需将检测结果在綦江区政府网站上进行公布</t>
  </si>
  <si>
    <t>生活饮用水检测</t>
  </si>
  <si>
    <t>500</t>
  </si>
  <si>
    <t>城市水龙头水监测</t>
  </si>
  <si>
    <t>56</t>
  </si>
  <si>
    <t>生活饮用水监测覆盖率</t>
  </si>
  <si>
    <t>城市水龙头水监测覆盖率</t>
  </si>
  <si>
    <t>70</t>
  </si>
  <si>
    <t>当年完成</t>
  </si>
  <si>
    <t>22</t>
  </si>
  <si>
    <t>提高水质监测工作质量</t>
  </si>
  <si>
    <t>执行内控制度决策偏差率</t>
  </si>
  <si>
    <t>&lt;</t>
  </si>
  <si>
    <t>执行业务内控流程偏差</t>
  </si>
  <si>
    <t>突发传染病疫情处置费</t>
  </si>
  <si>
    <t>开展突发传染病疫情的流行病学调查、采样、实验室检测、现场应急处置及效果评价等工作。全年预计处置流感、麻疹、手足口、腮腺炎、狂犬病、登革热等传染病疫情突发事件200起左右.</t>
  </si>
  <si>
    <t>《中华人民共和国传染病防治法》规定，疾控机构承担“开展对传染病疫情和突发公共卫生事件的流行病学调查、现场处理及其效果评价；开展传染病实验室检测、诊断、病原学鉴定”职能。</t>
  </si>
  <si>
    <t>及时、科学、有效调查处置各类突发传染病疫情，减少二代病例发生，防止传染病疫情大范围暴发和流行。</t>
  </si>
  <si>
    <t>突发公共卫生事件处置</t>
  </si>
  <si>
    <t>15</t>
  </si>
  <si>
    <t>例</t>
  </si>
  <si>
    <t>200</t>
  </si>
  <si>
    <t>传染病防治</t>
  </si>
  <si>
    <t>万人</t>
  </si>
  <si>
    <t>280/10</t>
  </si>
  <si>
    <t>及时、科学、有效调查处置</t>
  </si>
  <si>
    <t>当年完成率</t>
  </si>
  <si>
    <t>实验室试剂材料费</t>
  </si>
  <si>
    <t>7.5</t>
  </si>
  <si>
    <t>调查处置疫情劳务费</t>
  </si>
  <si>
    <t>邮电费</t>
  </si>
  <si>
    <t>降低二代病例发病率</t>
  </si>
  <si>
    <t>上级满意度</t>
  </si>
  <si>
    <t>冷链设备及运转经费</t>
  </si>
  <si>
    <t>为了保障疫苗处于全程温度控制，全区28个预防接种单位的疫苗均由区疾控中心统一冷链配送。每月配送疫苗1-2次，每次配送完成需要14天左右。对全区预防接种所需疫苗进行冷链全程储存、运输，保障预防接种的安全性和有效性。冷链车1辆运行及4个冷库的维护及运行费用。需要电费5万元，车辆运转经费4万元。</t>
  </si>
  <si>
    <t>根据《疫苗管理法》疫苗流通和预防接种管理条例》、《预防接种工作规范》要求，疫苗储存、运输的全过程应当始终处于规定的温度环境，不得脱离冷链，并定时监测、记录温度。疾控中心负责对全区预防接种所需疫苗进行冷链全程储存、运输，保障预防接种的安全性和有效性。</t>
  </si>
  <si>
    <t>每年累计储存20万支疫苗，每个月需要冷链运转到各个医疗机构预防接种点。对全区28个预防接种单位的疫苗均由区疾控中心统一冷链配送。每月配送疫苗1-2次</t>
  </si>
  <si>
    <t>疫苗储存</t>
  </si>
  <si>
    <t>支</t>
  </si>
  <si>
    <t>200000</t>
  </si>
  <si>
    <t>接种点疫苗配送</t>
  </si>
  <si>
    <t>29</t>
  </si>
  <si>
    <t>配送次数</t>
  </si>
  <si>
    <t>保证疫苗质量</t>
  </si>
  <si>
    <t>有效预防相关传染病的发生</t>
  </si>
  <si>
    <t>降低相关传染病的暴发流行</t>
  </si>
  <si>
    <t>保证疫苗质量,执行业务内控流程偏差</t>
  </si>
  <si>
    <t>学校卫生“双随机”抽检监测费</t>
  </si>
  <si>
    <t>从2019年起在全区范围内开展托幼机构、校外培训机构、学校采光、照明“双随机”抽检监测工作。每年需完成40所学校教室采光方向、采光系数、窗地面积比、防眩光措施、室内表面反射比及装设人工照明、课桌面照度、黑板照度、照明功率密度等12项目进行监测。每次监测成本约1250元，共需5万元。</t>
  </si>
  <si>
    <t>为贯彻落实市教委、市卫生健康委等七部门印发的《重庆市综合防控儿童青少年近视实施方案》，切实推进我市儿童青少年近视防控工作，根据《重庆市卫生健康委员会办公室重庆市教育委员会办公室关于开展 2019 年托幼机构、校外培训机构、学校采光照明“双随机”抽检工作的通知（委办&lt;2019—50&gt;）》和《》要求，在全区范围内开展学校卫生“双随机”抽检工作，切实保障儿童青少年身体健康。</t>
  </si>
  <si>
    <t>切实推进我市儿童青少年近视防控工作，切实保障儿童青少年身体健康。</t>
  </si>
  <si>
    <t>学校卫生“双随机”监督监测</t>
  </si>
  <si>
    <t>30</t>
  </si>
  <si>
    <t>所</t>
  </si>
  <si>
    <t>40</t>
  </si>
  <si>
    <t>切实推进儿童、青少年近视防控</t>
  </si>
  <si>
    <t>切实推进儿童、降低青少年近视</t>
  </si>
  <si>
    <t>健康扶贫兜底资金</t>
  </si>
  <si>
    <t>104004-重庆市綦江区卫生健康委员会</t>
  </si>
  <si>
    <t>根据綦江卫健发{2019}19号文件，符合政策条件建档立卡贫困人口就医，享受七重保障和其他救助。确保贫困患者住院个人自付医疗费用比例6%-10%；贫困患者慢病、重特大疾病等特殊病种的门诊自付比例10%-20%。</t>
  </si>
  <si>
    <t>根据綦江卫健发〔2019〕19号文件关于印发綦江区健康扶贫兜底保障工作
实施方案的通知</t>
  </si>
  <si>
    <t>符合政策条件建档立卡贫困人口就医，享受七重保障和其他救助。确保贫困患者住院个人自付医疗费用比例6%-10%；贫困患者慢病、重特大疾病等特殊病种的门诊自付比例10%-20%。</t>
  </si>
  <si>
    <t>健康扶贫兜底人数</t>
  </si>
  <si>
    <t>受益人数</t>
  </si>
  <si>
    <t>建档立卡贫困户满意程度</t>
  </si>
  <si>
    <t>乡村医生实施公共卫生服务补助经费</t>
  </si>
  <si>
    <t>全区乡村医生398人从事基本公共卫生服务补助经费，每人每月补助400元，需区级财政补助每人4800元，共计1910400元</t>
  </si>
  <si>
    <t>根据《重庆市村卫生室（所）管理办法（试行）》执行乡村医生公共卫生服务经费补助</t>
  </si>
  <si>
    <t>完成乡村医生专项补助拨付工作</t>
  </si>
  <si>
    <t>补助人数</t>
  </si>
  <si>
    <t>350</t>
  </si>
  <si>
    <t>补助标准</t>
  </si>
  <si>
    <t>元/人、月</t>
  </si>
  <si>
    <t>月数</t>
  </si>
  <si>
    <t>12</t>
  </si>
  <si>
    <t>村社覆盖率</t>
  </si>
  <si>
    <t>街镇创国家卫生城镇以奖代补专项经费</t>
  </si>
  <si>
    <t>进行国家卫生城区创建、卫生城镇创建和健康城市健康村镇建设工作。</t>
  </si>
  <si>
    <t>《重庆市爱国卫生条例》
《国务院关于实施健康中国行动的意见》
（国发〔2019〕13号）</t>
  </si>
  <si>
    <t>完成市级卫生镇2个，卫生村创建1个，完成区级卫生村创建5个；区级健康镇2个，区级健康村4个。</t>
  </si>
  <si>
    <t>项目完成程度</t>
  </si>
  <si>
    <t>在预算金额内完年度目标任务</t>
  </si>
  <si>
    <t>惠及镇、村个数</t>
  </si>
  <si>
    <t>计划生育家庭奖励扶助专项资金</t>
  </si>
  <si>
    <t>按綦江府发（2015）39号等文件，农村独生子女四级残扶助、计划生育手术并发症、计划生育关怀、计生参合、奖扶特别扶助等全年5743万元支出，2020年中央和市级3459万元。预计2021年区级承担2284万元。预安排1651.9936万元预算。从2018年特别扶助调标伤残400元调到560元，死亡由500调到700元。根据渝卫发（2020）8号文件，符合政策的计划生育独生子女伤残、死亡家庭父母特别扶助金标准分别由原来每人每月560元、700元提高到每人每月680元、850元。</t>
  </si>
  <si>
    <t>綦江府发（2015）39号文件，渝人口发〔2013〕27号</t>
  </si>
  <si>
    <t>根据文件要求，完成奖励扶助、特别扶助工作</t>
  </si>
  <si>
    <t>符合条件申报对象覆盖率</t>
  </si>
  <si>
    <t>惠及人数</t>
  </si>
  <si>
    <t>申报合规率</t>
  </si>
  <si>
    <t>政府购买服务-精卫中心-精神卫生专科建设经费</t>
  </si>
  <si>
    <t>睡眠医学中心增加床位27张，床头柜27个</t>
  </si>
  <si>
    <t>常年性预算</t>
  </si>
  <si>
    <t>满足临床需求，提升服务能力和服务对象满意度</t>
  </si>
  <si>
    <t>好转率</t>
  </si>
  <si>
    <t>预算资金支付率</t>
  </si>
  <si>
    <t>开展婚前、孕前优生健康检查专项经费</t>
  </si>
  <si>
    <t>根据《国家免费孕前优生健康检查项目试点工作技术服务规范（试行）》国人口发〔2010〕31 号）的规定，针对育龄夫妇孕前19项免费检查，市下任务1531对，区下给街镇1719对，每对检查成本350元。</t>
  </si>
  <si>
    <t>根据有关文件要求实施</t>
  </si>
  <si>
    <t>完成孕前优生健康检查</t>
  </si>
  <si>
    <t>孕前优生健康检查人数</t>
  </si>
  <si>
    <t>检查费用</t>
  </si>
  <si>
    <t>元/对</t>
  </si>
  <si>
    <t>严重致残的出生缺陷发生率</t>
  </si>
  <si>
    <t>“敬老月”活动开展经费</t>
  </si>
  <si>
    <t xml:space="preserve"> 每年的重阳节所在月是“敬老月”，全区要组织开展各项敬老活动</t>
  </si>
  <si>
    <t>重庆市老年人权益保障条例</t>
  </si>
  <si>
    <t>按照市级要求完成各项工作</t>
  </si>
  <si>
    <t>走访慰问街镇</t>
  </si>
  <si>
    <t>21</t>
  </si>
  <si>
    <t>慰问礼品金额（元/人）</t>
  </si>
  <si>
    <t>元/人</t>
  </si>
  <si>
    <t>突发公共卫生事件应急资金</t>
  </si>
  <si>
    <t>1.根据2003年5月9日国务院令第376号规定，区级以上各级人民政府应当组织开展防治突发事件相关科学部究，建立突发事件应急流行病学调查、传染源隔离、医疗救护、现场处置、监督检查、监测检验、卫生防护等有关物资、设备、设施、技术与人才资源储备，所需经费列入本级政府财政预算。总量保持100万元基金储备。
 2.区县卫生健康行政部门要把背囊化卫生应急快速小分队建设作为卫生应急队伍建设的重要内容，落实专项经费用于队伍建设和后续运维保障.</t>
  </si>
  <si>
    <t>2003年5月9日国务院令第376号；
重庆市卫生健康委员会办公室关于 加强背囊化卫生应急快速小分队建设的通知（渝卫办发﹝2019﹞106 号）</t>
  </si>
  <si>
    <t>完成此项工作，防治突发公共事件发生</t>
  </si>
  <si>
    <t>应急队员合格率</t>
  </si>
  <si>
    <t>突发公共卫生事件应急资金到位率</t>
  </si>
  <si>
    <t>突发公共卫生事件演练次数</t>
  </si>
  <si>
    <t>艾滋病防治、美沙酮门诊经费</t>
  </si>
  <si>
    <t>根据《重庆市綦江区人民政府办公室关于印发重庆市綦江区戒毒药物维持治疗工作方案的通知》（綦江府办发〔2016〕85号）文龙医院在元方新城设置艾滋病防治暨美沙酮药物维持治疗门诊，为病人提供服药和治疗场所。维持治疗门诊日常运转经费由区财政局纳入年度预算，全额负担。</t>
  </si>
  <si>
    <t>根据《重庆市綦江区人民政府办公室关于印发重庆市綦江区戒毒药物维持治疗工作方案的通知》（綦江府办发〔2016〕85号）文件规定</t>
  </si>
  <si>
    <t>为病人提供服药和治疗场所</t>
  </si>
  <si>
    <t xml:space="preserve">服药人次			</t>
  </si>
  <si>
    <t xml:space="preserve">专职人员		</t>
  </si>
  <si>
    <t xml:space="preserve">10	</t>
  </si>
  <si>
    <t xml:space="preserve">项目完成时间		</t>
  </si>
  <si>
    <t>月份数</t>
  </si>
  <si>
    <t xml:space="preserve">12	</t>
  </si>
  <si>
    <t xml:space="preserve">受益患者	</t>
  </si>
  <si>
    <t>10000</t>
  </si>
  <si>
    <t>85</t>
  </si>
  <si>
    <t>政府购买服务-中医院创三甲医院基本建设配套资金</t>
  </si>
  <si>
    <t>綦江区中医院整体迁建工程项目投入，需要融资贷款约15000万元（根据綦江府〔2014〕82号文件批复）。现一期工程已建成投入使用，二期工程预计年底开工建设。</t>
  </si>
  <si>
    <t>第一届区人民政府第35次常务会会议纪要</t>
  </si>
  <si>
    <t>降低医院债务利息成本及债务违约风险，减少医院经济运行成本，提高医院效益。</t>
  </si>
  <si>
    <t>债务利息</t>
  </si>
  <si>
    <t>520</t>
  </si>
  <si>
    <t>利息支付率</t>
  </si>
  <si>
    <t>75</t>
  </si>
  <si>
    <t>债务成本率</t>
  </si>
  <si>
    <t>经济建设（购置设备等）</t>
  </si>
  <si>
    <t>552</t>
  </si>
  <si>
    <t>基本公共卫生区级配套经费</t>
  </si>
  <si>
    <t>2021年人均基本公共卫生服务项目经费补助标准在2020年人均74元的基础上上调5元（其中原基本公共卫生服务12项人均70元，新划入基本公共卫生服务19项人均9元）。</t>
  </si>
  <si>
    <t>《重庆市卫生健康委员会 重庆市财政局关于做好2020年基本公共卫生服务项目工作的通知》（渝卫发〔2020〕62号）</t>
  </si>
  <si>
    <t>根据中央和市级文件要求，完成国家基本公共卫生工作，工作重心向提质增效转变。</t>
  </si>
  <si>
    <t>平均每个单位拨款金额</t>
  </si>
  <si>
    <t>惠及单位个数</t>
  </si>
  <si>
    <t>20</t>
  </si>
  <si>
    <t>政府购买服务-人民医院创建三甲医院基本建设财政配套资金</t>
  </si>
  <si>
    <t>人民医院三甲二期工程银行贷款余额，财政按80%贴息。</t>
  </si>
  <si>
    <t>綦江区政府专题会议纪要2013-43</t>
  </si>
  <si>
    <t>按期偿还银行本金及利息</t>
  </si>
  <si>
    <t>偿还贷款本金及利息</t>
  </si>
  <si>
    <t>4000</t>
  </si>
  <si>
    <t>当年偿还贷款时间</t>
  </si>
  <si>
    <t>365</t>
  </si>
  <si>
    <t>因贴息节约金额</t>
  </si>
  <si>
    <t>484.12</t>
  </si>
  <si>
    <t>为医院减少支出</t>
  </si>
  <si>
    <t>公立医院取消药品加成改革补助（预安排）</t>
  </si>
  <si>
    <t>每年预算安排300万元，年底划转医保中心对公立医院进行结算。（区县级公立医院综合改革试点取消药品加成减少的合理收入，暂以药事服务费的方式补偿。原则上以试点医院改革前一年财务决算年报反映的药品加成收入作为补偿基数。财政部门每年按照补偿基数定额承担50%，其余部分以及以后年度合理核定增量部分由医保基金承担，财政补助资金由市、区县两级财政按5：5比例分担。）</t>
  </si>
  <si>
    <t>根据市级文件规定，公立医院综合改革区级配套资金</t>
  </si>
  <si>
    <t>每年预算安排300万元，年底划转医保中心对公立医院进行结算</t>
  </si>
  <si>
    <t>公立医院平均住院日</t>
  </si>
  <si>
    <t>公立医院百元医疗收入的医疗支出</t>
  </si>
  <si>
    <t>改革对医院收入的影响</t>
  </si>
  <si>
    <t>门诊、住院患者、医务人员满意度</t>
  </si>
  <si>
    <t>计划生育特殊家庭购买住院特殊保险补助</t>
  </si>
  <si>
    <t>渝计生协发[2019]11号的通知，对纳入我市计划生育特别扶助对象的独生子女伤残、死亡家庭父母，参加 计划生育特殊家庭住院护理保险，保费每人每年410元。2150人*410元=88.15万元。暂维持上年水平。</t>
  </si>
  <si>
    <t xml:space="preserve">重庆市计划生育协会、重庆市财政局、重庆市卫生和计划生育委员会《关于开展计划生育特殊家庭住院护理保险工作的通知》渝计生协发〔2016〕6号
按文件《关于做好计划生育特殊家庭住院护理保险工作的通知》（渝计生协发[2019]11号）
</t>
  </si>
  <si>
    <t>当年符合条件的计生特殊家庭全覆盖</t>
  </si>
  <si>
    <t>参保人数</t>
  </si>
  <si>
    <t>保险费按时到位率</t>
  </si>
  <si>
    <t>计生服务特殊家庭稳定率</t>
  </si>
  <si>
    <t>群众服务满意度</t>
  </si>
  <si>
    <t>肇事肇祸精神病人排查行动专项经费</t>
  </si>
  <si>
    <t>按区委政法委的统一安排，我委和区委政法委组织，区公安局配合，排查21个街镇重精患者。一、集中全面排查，4月和10月各开展一次。二、分散排查，日常开展。暂维持上年水平。</t>
  </si>
  <si>
    <t>綦综治委〔2017〕9号</t>
  </si>
  <si>
    <t>按区政法委的统一安排，完成此项工作任务</t>
  </si>
  <si>
    <t>排查公安库、严重精神障碍患者信息管理系统在册患者</t>
  </si>
  <si>
    <t>排查各街镇未经鉴定的疑似人员</t>
  </si>
  <si>
    <t>街镇精防医生报告登记工作经费</t>
  </si>
  <si>
    <t>元/人/年</t>
  </si>
  <si>
    <t>1200</t>
  </si>
  <si>
    <t>患者、家属满意度</t>
  </si>
  <si>
    <t>街镇人口计生事业费</t>
  </si>
  <si>
    <t>根据《财政部 卫生计生委关于进一步完善计划生育投入机制的意见》（财社（2016）16号）、《中共重庆市委  重庆市人民政府关于落实全面两孩政策改革完善计划生育服务管理的实施意见》（渝委发（2016）17号）和《重庆市财政局 重庆市卫生计生委关于印发进一步完善计划生育投入机制实施的通知》（渝财社（2016）219号文件，区财政局 区卫生计生委制定《关于印发进一步完善计划生育投入机制实施意见的通知》（綦江财发（2016）662号）文件，用于流动人口管理、优生优育、宣传教育、信息统计、依法行政等支出，建立包括生育支持、幼儿养育、青少年发展、老人赡养，病残照料等在内的家庭发展支持政策。</t>
  </si>
  <si>
    <t>綦江财发（2016）662号文件</t>
  </si>
  <si>
    <t>完成全区人口计生工作</t>
  </si>
  <si>
    <t>25</t>
  </si>
  <si>
    <t>计生知识知晓率</t>
  </si>
  <si>
    <t>60</t>
  </si>
  <si>
    <t>服务满意度</t>
  </si>
  <si>
    <t>按照序时进度支付率</t>
  </si>
  <si>
    <t>职业病防治工作经费</t>
  </si>
  <si>
    <t>加强全区职业病防治工作，完成《重庆市綦江区职业病防治规划》、尘肺病防治攻坚行动各项任务，保护劳动者健康及有关权益，促进社会经济健康发展。</t>
  </si>
  <si>
    <t>《中华人民共和国职业病防治法》、《重庆市职业病防治工作领导小组关于印发〈2020年重庆市职业健康工作要点〉的通知》（渝职防组发〔2020〕1号）,綦江委办发（2019）16号三定方案中明确提出：开展重点职业病监测、专项调查、职业健康风险评估和职业人群健康管理工作。</t>
  </si>
  <si>
    <t>目标1：宣传培训，一是对用人单位主要负责人和职业卫生管理人员的职业卫生培训率分别达到95%以上。 二是监管人员培训。               
目标2：重点职业病监测覆盖率达到95%以上。        
目标3：监督检查。重点行业职业卫生监督覆盖率95%以上。        
目标4：尘肺病康复站建设。保障我区尘肺病康复站（试点）运行正常。                    
目标5：健康企业创建。我区创建3家市级健康企业。</t>
  </si>
  <si>
    <t>督促企业个数</t>
  </si>
  <si>
    <t>家</t>
  </si>
  <si>
    <t>职业病危害因素定期检测率</t>
  </si>
  <si>
    <t>80</t>
  </si>
  <si>
    <t>在岗职工新发尘肺病报告病例数占比</t>
  </si>
  <si>
    <t>＜</t>
  </si>
  <si>
    <t>重点行业工作场所职业病危害因素不达标率</t>
  </si>
  <si>
    <t>预防接种服务费（预安排）</t>
  </si>
  <si>
    <t>根据重庆市物价局、重庆市财政局要求：疫苗接种单位提供二类疫苗接种服务时，可向受种者或其监护人收取预防接种服务费，收费标准为20/剂次，执收时，使用市财政局统一印制的财政杜撰，收入纳入同级财政预算，实行“收支两条线”管理。</t>
  </si>
  <si>
    <t>根据《重庆市物价局  重庆市财政局关于第二类疫苗预防接种服务收费标准的通知》（渝价（2018）174）文件规定。</t>
  </si>
  <si>
    <t>规范疫苗接种收费行为，保障预防接种工作的正常开展，保障预防接种率。</t>
  </si>
  <si>
    <t>全年接种剂次</t>
  </si>
  <si>
    <t>剂次</t>
  </si>
  <si>
    <t>50000</t>
  </si>
  <si>
    <t>每剂次带来收入</t>
  </si>
  <si>
    <t>医疗卫生事业阵地建设专项经费</t>
  </si>
  <si>
    <t>区卫生监督执法局在妇院搬迁后与委机关合署办公，为改善办公环境条件，拟对区卫健委办公楼和区卫生监督执法局的办公用房进行装修。工程初步预计600万元，2020年初预算安排110万元，后因疫情该项目调剂50万用于疫情防控，实际使用60万元，因此以540万元上报预算</t>
  </si>
  <si>
    <t>领导批示：同意按办公楼进行改造装修，同意集中办公。</t>
  </si>
  <si>
    <t>完成办公楼装修，改善职工办公环境。</t>
  </si>
  <si>
    <t>维修改造面积数量</t>
  </si>
  <si>
    <t>4842</t>
  </si>
  <si>
    <t xml:space="preserve">项目竣工合格率		</t>
  </si>
  <si>
    <t>项目按时完成时间</t>
  </si>
  <si>
    <t>改造面积单方造价</t>
  </si>
  <si>
    <t>元/平方米</t>
  </si>
  <si>
    <t>1239</t>
  </si>
  <si>
    <t>预计可使用年限</t>
  </si>
  <si>
    <t>独生子女死亡家庭父母一次性养老保险补助</t>
  </si>
  <si>
    <t>根据《重庆市卫生和计划生育委员会等4个部门关于调整计划生育特殊家庭特别扶助金标准等有关政策的通知》（渝卫家庭发﹝2015﹞66号）号文规定
，给予独生子女死亡家庭父母一次性养老保险补助，标准为5000元/人，预计新增人数140人，每人5000元。最终以2021年新增数据为准。预计全区全年需70万元,财政预安排50万元。</t>
  </si>
  <si>
    <t>《重庆市卫生和计划生育委员会等4个部门关于调整计划生育特殊家庭特别扶助金标准等有关政策的通知》（渝卫家庭发﹝2015﹞66号）</t>
  </si>
  <si>
    <t>完成此项工作</t>
  </si>
  <si>
    <t>支付合规率</t>
  </si>
  <si>
    <t>全区健康促进工作专项经费</t>
  </si>
  <si>
    <t>綦江健促办（2017）1号文件，创建经费由区财政按1：1配套。</t>
  </si>
  <si>
    <t>健康教育业务培训次数</t>
  </si>
  <si>
    <t>场次</t>
  </si>
  <si>
    <t>3</t>
  </si>
  <si>
    <t>健康教育技术指导与督查</t>
  </si>
  <si>
    <t>举办健康促进活动</t>
  </si>
  <si>
    <t>基层医疗卫生机构业务培训覆盖率</t>
  </si>
  <si>
    <t>技术指导与督查覆盖医院个数</t>
  </si>
  <si>
    <t>23</t>
  </si>
  <si>
    <t>受益对象满意度</t>
  </si>
  <si>
    <t>政府购买服务-人民医院征兵军检费</t>
  </si>
  <si>
    <t>綦江区征兵体检工作设立在綦江区人民医院健康体检科，根据2020年全国征兵电视电话会议及相关征兵文件要求，2020年将执行一年两次征兵</t>
  </si>
  <si>
    <t>《应征公民体检检查标准》（国征【2015】1号）、《应征公民体检检查办法（参动【2015】69号）》、《关于规范征兵体检组织工作的通知（军动【2017】6号）》、《关于规范征兵体检组织工作的通知（渝征【2017】3号）》、《关于加强和改进征兵体检工作的通知（【2019】8号）》</t>
  </si>
  <si>
    <t>1、完善綦江区征兵体检工作站的迎检设施设备建设；
2、加强征兵体检组成员业务能力建设和廉政教育，确保体检结果准确性和真实性；
3、高效、优质的完成2020年征兵体检的目标任务。</t>
  </si>
  <si>
    <t>兵检数量</t>
  </si>
  <si>
    <t>1000</t>
  </si>
  <si>
    <t>合格率</t>
  </si>
  <si>
    <t>分期分批组织军检（次）</t>
  </si>
  <si>
    <t>次数</t>
  </si>
  <si>
    <t>2</t>
  </si>
  <si>
    <t>綦江区卫生应急指挥中心经费</t>
  </si>
  <si>
    <t>卫生应急指挥中心是卫生应急体系的重要组成部分，在突发事件卫生应急处置中发挥着中枢的重要作用，是确保突发事件科学、高效处置的重要场所和关键所在。</t>
  </si>
  <si>
    <t>《重庆市卫生应急体系建设“十三五”规划》；
《重庆市卫生应急工作规范化建设的实施意见》《重庆市卫生健康委员会办公室 关于印发卫生应急指挥中心标准化建设 指导方案的通知》</t>
  </si>
  <si>
    <t>1.实现“统一指挥、功能齐全、反应灵敏、运转高效”卫生应急机制；
2.规范和提高突发事件卫生应急处置水平、提高工作效率；
3.展示和宣传卫生应急能力建设。</t>
  </si>
  <si>
    <t>装修改造面积</t>
  </si>
  <si>
    <t>项目完工合格率</t>
  </si>
  <si>
    <t>可使用年限</t>
  </si>
  <si>
    <t>全区农户除四害专项补助经费</t>
  </si>
  <si>
    <t>每年20个街镇，8万农户统一灭鼠灭蟑药品和劳务费，全年购买灭鼠药16吨，灭蟑饵剂3万支</t>
  </si>
  <si>
    <t>渝爱卫办（2010）9号</t>
  </si>
  <si>
    <t>鼠药数量</t>
  </si>
  <si>
    <t>吨</t>
  </si>
  <si>
    <t>灭蟑饵剂</t>
  </si>
  <si>
    <t>20000</t>
  </si>
  <si>
    <t>鼠药发放率</t>
  </si>
  <si>
    <t>灭蟑饵剂发放率</t>
  </si>
  <si>
    <t>覆盖街镇个数</t>
  </si>
  <si>
    <t>农村孕产妇住院分娩补助本级配套</t>
  </si>
  <si>
    <t>按文件规定：给予农村孕产妇住院标准500元/人，经费来源：中央和市级400元，区级100元，2021年农村孕产妇预计为4000人，共需资金40万元。</t>
  </si>
  <si>
    <t>食品安全事故应急处置及物资储备经费</t>
  </si>
  <si>
    <t xml:space="preserve">1.开展突发食品安全事故实验室检测以及应急处置，预计每年处置10起左右，每年处置食品安全事故中免费检测食品约200个样；                                                                        2.2017年起新增任务,根据渝委发【2020】4号文《中国重庆市委重庆市人民政府关于印发（深化改革加强食品安全工作的若干措施）的通知》要求：2020年，基于风险分析和供应链管理的食品安全监管体系初步建立，农产品和食品抽检量持续保持4批次/千人以上，卫生健康委（疾控中心）承担不少于1000批次。                                                                                         3、为贯彻落实“四早”防控策略，切实加强常态化疫情防控工作，对辖区内商场超市、农贸市场、外卖快递、生产加工企业、屠宰场所、冷链食品冻库及物流、餐饮服务等重点场所进行抽样开展了新冠核酸检测，主要对进口生鲜、进口肉类食品、冷链食品、相关食品的包装、运输、储存、加工、销售环节以及相关从业人员进行抽样检测6400件/人。 </t>
  </si>
  <si>
    <t>根据《食品安全法》、渝委发【2020】4号文《中国重庆市委重庆市人民政府关于印发（深化改革加强食品安全工作的若干措施）的通知》、《重庆市綦江区食品药品安全委员会办公室关于分解落实食品安全监督检验目标任务的通知》（綦食药安办【2020】2号文）规定.</t>
  </si>
  <si>
    <t>1、每年处置食品安全事故中免费检测食品约200个样；2、每年完成食品监测抽样免费检测1000批次以上。</t>
  </si>
  <si>
    <t>食品抽样</t>
  </si>
  <si>
    <t>批次</t>
  </si>
  <si>
    <t>食品安全事故处置</t>
  </si>
  <si>
    <t>食品样品采样、检测完成率</t>
  </si>
  <si>
    <t>17.7</t>
  </si>
  <si>
    <t>6</t>
  </si>
  <si>
    <t>降低人民群众食品安全，减少食源性疾病发生</t>
  </si>
  <si>
    <t>保障食品监测工作质量</t>
  </si>
  <si>
    <t>防治防疫经费</t>
  </si>
  <si>
    <t>对常见20多种3000多例法定传染病和新冠肺炎等重大传染病的监测、报告、病例调查、实验室检测、分析评价，对传染病疫情进行预测。</t>
  </si>
  <si>
    <t>根据《中华人民共和国传染病防治法》规定，疾控机构要履行“实施传染病预防控制规划、计划和方案；收集、分析和报告传染病监测信息，预测传染病的发生、流行趋势”等职责，依据上级疾控机构相关传染病监测方案开展工作</t>
  </si>
  <si>
    <t>区内医疗机构培训覆盖率100%。每月开展1次传染病疫情分析，每年完成年度传染病分析1次；完成各项重点传染病监测任务（按市疾控要求）。</t>
  </si>
  <si>
    <t>监测管理</t>
  </si>
  <si>
    <t>种</t>
  </si>
  <si>
    <t>传染病防控管理上报率</t>
  </si>
  <si>
    <t>劳务费</t>
  </si>
  <si>
    <t>实验室试剂成本</t>
  </si>
  <si>
    <t>2.2</t>
  </si>
  <si>
    <t xml:space="preserve">保障人民群众身体健康 ，降低传染病发病率 </t>
  </si>
  <si>
    <t>社会满意度</t>
  </si>
  <si>
    <t>地方病防控经费</t>
  </si>
  <si>
    <t>1.碘缺乏病防治工作：一是开展碘缺乏病防治宣传；一是完成200名学生的甲状腺B超检查、尿样和学生家中食用盐样采集检测工作，完成100名孕妇尿样和家中食用盐样采集检测工作。需要劳务费1万元，实验室检测试剂材料费0.5万。                                             
2.地氟病防治工作：继续在石壕、赶水、安稳镇19个地氟病病区村开展病情监测，对现症患者约210人开展体检、随访管理，实施健康教育等综合干预措施。需要劳务费1万元，实验室检测试剂材料费0.5万。                                                     
3.布鲁氏菌病防治工作：2020年在13个街镇开展布病监测、调查和健康教育宣传等工作。需要劳务费1万元，实验室检测试剂材料费0.5万。</t>
  </si>
  <si>
    <t>根据重庆市地方病防治规划，要求持续消除碘缺乏病危害，人群碘营养总体保持适宜水平； 保持基本消除燃煤型氟中毒的危害，燃煤污染型氟中毒病区达到控制或消除水平；常规监测重点人群人间布鲁氏菌病。</t>
  </si>
  <si>
    <t>完成200名学生的甲状腺B超检查、尿样和学生家中食用盐样采集检测工作，完成100名孕妇尿样和家中食用盐样采集检测工作。完成地氟病现症患者约210人体检、随访管理。在13个街镇开展布病监测、调查和健康教育宣传等工作。</t>
  </si>
  <si>
    <t>学生的甲状腺B超检查、尿样和学生家中食用盐样采集，</t>
  </si>
  <si>
    <t>孕妇尿样和家中食用盐样采集</t>
  </si>
  <si>
    <t>地氟病检测建档</t>
  </si>
  <si>
    <t>布病监测</t>
  </si>
  <si>
    <t>个街镇</t>
  </si>
  <si>
    <t>13</t>
  </si>
  <si>
    <t>抽检率</t>
  </si>
  <si>
    <t>劳务成本</t>
  </si>
  <si>
    <t>材料成本</t>
  </si>
  <si>
    <t>1.5</t>
  </si>
  <si>
    <t>推动我区地方病工作开展，降低地方病发病率</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</si>
</sst>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
    <numFmt numFmtId="177" formatCode="#,##0.0"/>
    <numFmt numFmtId="178" formatCode="#,##0.000"/>
    <numFmt numFmtId="179" formatCode=";;"/>
  </numFmts>
  <fonts count="46">
    <font>
      <sz val="11"/>
      <color theme="1"/>
      <name val="等线"/>
      <charset val="134"/>
      <scheme val="minor"/>
    </font>
    <font>
      <b/>
      <sz val="11"/>
      <color indexed="8"/>
      <name val="等线"/>
      <charset val="134"/>
    </font>
    <font>
      <sz val="11"/>
      <color indexed="8"/>
      <name val="等线"/>
      <charset val="134"/>
    </font>
    <font>
      <b/>
      <sz val="18"/>
      <name val="宋体"/>
      <charset val="134"/>
    </font>
    <font>
      <sz val="10"/>
      <name val="宋体"/>
      <charset val="134"/>
    </font>
    <font>
      <sz val="10"/>
      <color indexed="8"/>
      <name val="宋体"/>
      <charset val="134"/>
    </font>
    <font>
      <sz val="10"/>
      <color theme="1"/>
      <name val="等线"/>
      <charset val="134"/>
      <scheme val="minor"/>
    </font>
    <font>
      <b/>
      <sz val="11"/>
      <color theme="1"/>
      <name val="等线"/>
      <charset val="134"/>
      <scheme val="minor"/>
    </font>
    <font>
      <sz val="10"/>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b/>
      <sz val="11"/>
      <color rgb="FFFA7D00"/>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theme="1"/>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b/>
      <sz val="15"/>
      <color theme="3"/>
      <name val="等线"/>
      <charset val="134"/>
      <scheme val="minor"/>
    </font>
    <font>
      <b/>
      <sz val="11"/>
      <color rgb="FFFFFFF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hair">
        <color auto="1"/>
      </left>
      <right/>
      <top style="hair">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28" fillId="4" borderId="0" applyNumberFormat="0" applyBorder="0" applyAlignment="0" applyProtection="0">
      <alignment vertical="center"/>
    </xf>
    <xf numFmtId="0" fontId="30" fillId="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2" borderId="0" applyNumberFormat="0" applyBorder="0" applyAlignment="0" applyProtection="0">
      <alignment vertical="center"/>
    </xf>
    <xf numFmtId="0" fontId="33" fillId="13" borderId="0" applyNumberFormat="0" applyBorder="0" applyAlignment="0" applyProtection="0">
      <alignment vertical="center"/>
    </xf>
    <xf numFmtId="43" fontId="0" fillId="0" borderId="0" applyFont="0" applyFill="0" applyBorder="0" applyAlignment="0" applyProtection="0">
      <alignment vertical="center"/>
    </xf>
    <xf numFmtId="0" fontId="27" fillId="1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8" borderId="18" applyNumberFormat="0" applyFont="0" applyAlignment="0" applyProtection="0">
      <alignment vertical="center"/>
    </xf>
    <xf numFmtId="0" fontId="27" fillId="20" borderId="0" applyNumberFormat="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22" applyNumberFormat="0" applyFill="0" applyAlignment="0" applyProtection="0">
      <alignment vertical="center"/>
    </xf>
    <xf numFmtId="0" fontId="43" fillId="0" borderId="22" applyNumberFormat="0" applyFill="0" applyAlignment="0" applyProtection="0">
      <alignment vertical="center"/>
    </xf>
    <xf numFmtId="0" fontId="27" fillId="3" borderId="0" applyNumberFormat="0" applyBorder="0" applyAlignment="0" applyProtection="0">
      <alignment vertical="center"/>
    </xf>
    <xf numFmtId="0" fontId="32" fillId="0" borderId="17" applyNumberFormat="0" applyFill="0" applyAlignment="0" applyProtection="0">
      <alignment vertical="center"/>
    </xf>
    <xf numFmtId="0" fontId="27" fillId="26" borderId="0" applyNumberFormat="0" applyBorder="0" applyAlignment="0" applyProtection="0">
      <alignment vertical="center"/>
    </xf>
    <xf numFmtId="0" fontId="38" fillId="10" borderId="20" applyNumberFormat="0" applyAlignment="0" applyProtection="0">
      <alignment vertical="center"/>
    </xf>
    <xf numFmtId="0" fontId="31" fillId="10" borderId="16" applyNumberFormat="0" applyAlignment="0" applyProtection="0">
      <alignment vertical="center"/>
    </xf>
    <xf numFmtId="0" fontId="45" fillId="27" borderId="23" applyNumberFormat="0" applyAlignment="0" applyProtection="0">
      <alignment vertical="center"/>
    </xf>
    <xf numFmtId="0" fontId="28" fillId="25" borderId="0" applyNumberFormat="0" applyBorder="0" applyAlignment="0" applyProtection="0">
      <alignment vertical="center"/>
    </xf>
    <xf numFmtId="0" fontId="27" fillId="19" borderId="0" applyNumberFormat="0" applyBorder="0" applyAlignment="0" applyProtection="0">
      <alignment vertical="center"/>
    </xf>
    <xf numFmtId="0" fontId="37" fillId="0" borderId="19" applyNumberFormat="0" applyFill="0" applyAlignment="0" applyProtection="0">
      <alignment vertical="center"/>
    </xf>
    <xf numFmtId="0" fontId="39" fillId="0" borderId="21" applyNumberFormat="0" applyFill="0" applyAlignment="0" applyProtection="0">
      <alignment vertical="center"/>
    </xf>
    <xf numFmtId="0" fontId="29" fillId="7" borderId="0" applyNumberFormat="0" applyBorder="0" applyAlignment="0" applyProtection="0">
      <alignment vertical="center"/>
    </xf>
    <xf numFmtId="0" fontId="34" fillId="16" borderId="0" applyNumberFormat="0" applyBorder="0" applyAlignment="0" applyProtection="0">
      <alignment vertical="center"/>
    </xf>
    <xf numFmtId="0" fontId="28" fillId="28" borderId="0" applyNumberFormat="0" applyBorder="0" applyAlignment="0" applyProtection="0">
      <alignment vertical="center"/>
    </xf>
    <xf numFmtId="0" fontId="27" fillId="24" borderId="0" applyNumberFormat="0" applyBorder="0" applyAlignment="0" applyProtection="0">
      <alignment vertical="center"/>
    </xf>
    <xf numFmtId="0" fontId="28" fillId="11" borderId="0" applyNumberFormat="0" applyBorder="0" applyAlignment="0" applyProtection="0">
      <alignment vertical="center"/>
    </xf>
    <xf numFmtId="0" fontId="28" fillId="22" borderId="0" applyNumberFormat="0" applyBorder="0" applyAlignment="0" applyProtection="0">
      <alignment vertical="center"/>
    </xf>
    <xf numFmtId="0" fontId="28" fillId="9" borderId="0" applyNumberFormat="0" applyBorder="0" applyAlignment="0" applyProtection="0">
      <alignment vertical="center"/>
    </xf>
    <xf numFmtId="0" fontId="28" fillId="23" borderId="0" applyNumberFormat="0" applyBorder="0" applyAlignment="0" applyProtection="0">
      <alignment vertical="center"/>
    </xf>
    <xf numFmtId="0" fontId="27" fillId="21" borderId="0" applyNumberFormat="0" applyBorder="0" applyAlignment="0" applyProtection="0">
      <alignment vertical="center"/>
    </xf>
    <xf numFmtId="0" fontId="27" fillId="30" borderId="0" applyNumberFormat="0" applyBorder="0" applyAlignment="0" applyProtection="0">
      <alignment vertical="center"/>
    </xf>
    <xf numFmtId="0" fontId="28" fillId="6" borderId="0" applyNumberFormat="0" applyBorder="0" applyAlignment="0" applyProtection="0">
      <alignment vertical="center"/>
    </xf>
    <xf numFmtId="0" fontId="28" fillId="15" borderId="0" applyNumberFormat="0" applyBorder="0" applyAlignment="0" applyProtection="0">
      <alignment vertical="center"/>
    </xf>
    <xf numFmtId="0" fontId="27" fillId="32" borderId="0" applyNumberFormat="0" applyBorder="0" applyAlignment="0" applyProtection="0">
      <alignment vertical="center"/>
    </xf>
    <xf numFmtId="0" fontId="28" fillId="29" borderId="0" applyNumberFormat="0" applyBorder="0" applyAlignment="0" applyProtection="0">
      <alignment vertical="center"/>
    </xf>
    <xf numFmtId="0" fontId="27" fillId="31" borderId="0" applyNumberFormat="0" applyBorder="0" applyAlignment="0" applyProtection="0">
      <alignment vertical="center"/>
    </xf>
    <xf numFmtId="0" fontId="27" fillId="14" borderId="0" applyNumberFormat="0" applyBorder="0" applyAlignment="0" applyProtection="0">
      <alignment vertical="center"/>
    </xf>
    <xf numFmtId="0" fontId="28" fillId="5" borderId="0" applyNumberFormat="0" applyBorder="0" applyAlignment="0" applyProtection="0">
      <alignment vertical="center"/>
    </xf>
    <xf numFmtId="0" fontId="27" fillId="33" borderId="0" applyNumberFormat="0" applyBorder="0" applyAlignment="0" applyProtection="0">
      <alignment vertical="center"/>
    </xf>
    <xf numFmtId="0" fontId="9" fillId="0" borderId="0"/>
    <xf numFmtId="0" fontId="19" fillId="0" borderId="0"/>
    <xf numFmtId="0" fontId="19" fillId="0" borderId="0"/>
  </cellStyleXfs>
  <cellXfs count="222">
    <xf numFmtId="0" fontId="0" fillId="0" borderId="0" xfId="0"/>
    <xf numFmtId="0" fontId="0" fillId="0" borderId="0" xfId="0"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49" applyNumberFormat="1" applyFont="1" applyFill="1" applyBorder="1" applyAlignment="1">
      <alignment horizontal="center" vertical="center" wrapText="1"/>
    </xf>
    <xf numFmtId="0" fontId="4" fillId="0" borderId="0" xfId="49" applyNumberFormat="1" applyFont="1" applyFill="1" applyBorder="1" applyAlignment="1" applyProtection="1">
      <alignment horizontal="left" vertical="center" wrapText="1"/>
    </xf>
    <xf numFmtId="0" fontId="4" fillId="0" borderId="0"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pplyProtection="1">
      <alignment horizontal="center" vertical="center" wrapText="1"/>
    </xf>
    <xf numFmtId="3" fontId="4" fillId="0" borderId="1" xfId="49" applyNumberFormat="1" applyFont="1" applyFill="1" applyBorder="1" applyAlignment="1" applyProtection="1">
      <alignment horizontal="center" vertical="center" wrapText="1"/>
    </xf>
    <xf numFmtId="0" fontId="5"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NumberFormat="1" applyFont="1" applyFill="1" applyBorder="1" applyAlignment="1" applyProtection="1">
      <alignment vertical="center" wrapText="1"/>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9" fontId="4" fillId="0" borderId="1" xfId="49" applyNumberFormat="1" applyFont="1" applyFill="1" applyBorder="1" applyAlignment="1" applyProtection="1">
      <alignment horizontal="center" vertical="center" wrapText="1"/>
    </xf>
    <xf numFmtId="176" fontId="4" fillId="0" borderId="1" xfId="49"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7" fontId="4" fillId="0" borderId="1" xfId="49" applyNumberFormat="1" applyFont="1" applyFill="1" applyBorder="1" applyAlignment="1" applyProtection="1">
      <alignment horizontal="center" vertical="center" wrapText="1"/>
    </xf>
    <xf numFmtId="178" fontId="4" fillId="0" borderId="1" xfId="49" applyNumberFormat="1" applyFont="1" applyFill="1" applyBorder="1" applyAlignment="1" applyProtection="1">
      <alignment horizontal="center" vertical="center" wrapText="1"/>
    </xf>
    <xf numFmtId="0" fontId="7" fillId="0" borderId="0" xfId="0" applyFont="1" applyAlignment="1">
      <alignment vertical="center"/>
    </xf>
    <xf numFmtId="0" fontId="3" fillId="0" borderId="0" xfId="49" applyNumberFormat="1" applyFont="1" applyFill="1" applyAlignment="1">
      <alignment horizontal="center" vertical="center" wrapText="1"/>
    </xf>
    <xf numFmtId="0" fontId="8" fillId="0" borderId="1" xfId="0" applyNumberFormat="1" applyFont="1" applyFill="1" applyBorder="1" applyAlignment="1" applyProtection="1">
      <alignment horizontal="center" vertical="center" wrapText="1"/>
    </xf>
    <xf numFmtId="0" fontId="0" fillId="0" borderId="2" xfId="0" applyBorder="1" applyAlignment="1">
      <alignment horizontal="left" vertical="center"/>
    </xf>
    <xf numFmtId="0" fontId="0" fillId="0" borderId="0" xfId="0" applyAlignment="1">
      <alignment horizontal="left" vertical="center"/>
    </xf>
    <xf numFmtId="0"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4" xfId="49" applyNumberFormat="1"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8" fillId="0" borderId="5" xfId="0" applyNumberFormat="1"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0" fontId="8" fillId="0" borderId="6"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4" xfId="49" applyNumberFormat="1" applyFont="1" applyFill="1" applyBorder="1" applyAlignment="1" applyProtection="1">
      <alignment vertical="center" wrapText="1"/>
    </xf>
    <xf numFmtId="0" fontId="4" fillId="0" borderId="7" xfId="49" applyNumberFormat="1" applyFont="1" applyFill="1" applyBorder="1" applyAlignment="1" applyProtection="1">
      <alignment horizontal="center" vertical="center" wrapText="1"/>
    </xf>
    <xf numFmtId="0" fontId="4"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Border="1" applyAlignment="1" applyProtection="1">
      <alignment horizontal="right" vertical="center" wrapText="1"/>
    </xf>
    <xf numFmtId="0" fontId="13" fillId="0" borderId="1" xfId="49"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4" fillId="0" borderId="2" xfId="49" applyFont="1" applyBorder="1" applyAlignment="1">
      <alignment horizontal="left"/>
    </xf>
    <xf numFmtId="0" fontId="9" fillId="0" borderId="2" xfId="49" applyFont="1" applyBorder="1" applyAlignment="1">
      <alignment horizontal="left"/>
    </xf>
    <xf numFmtId="0" fontId="9" fillId="0" borderId="0" xfId="49" applyFont="1" applyAlignment="1">
      <alignment horizontal="left"/>
    </xf>
    <xf numFmtId="0" fontId="9" fillId="0" borderId="0" xfId="49" applyFont="1"/>
    <xf numFmtId="0" fontId="9" fillId="0" borderId="0" xfId="49" applyFont="1" applyAlignment="1">
      <alignment vertical="center"/>
    </xf>
    <xf numFmtId="0" fontId="9" fillId="0" borderId="0" xfId="49" applyFont="1" applyAlignment="1">
      <alignment horizontal="center" vertical="center"/>
    </xf>
    <xf numFmtId="0" fontId="9" fillId="0" borderId="0" xfId="49" applyAlignment="1">
      <alignment vertical="center"/>
    </xf>
    <xf numFmtId="0" fontId="9" fillId="0" borderId="0" xfId="49" applyAlignment="1">
      <alignment horizontal="center" vertical="center"/>
    </xf>
    <xf numFmtId="0" fontId="0" fillId="0" borderId="0" xfId="0" applyFill="1"/>
    <xf numFmtId="0" fontId="10"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3" fillId="0" borderId="1" xfId="50" applyFont="1" applyFill="1" applyBorder="1" applyAlignment="1">
      <alignment horizontal="left" vertical="center"/>
    </xf>
    <xf numFmtId="0" fontId="0" fillId="0" borderId="1" xfId="0" applyBorder="1"/>
    <xf numFmtId="0" fontId="13" fillId="0" borderId="1" xfId="50" applyFont="1" applyFill="1" applyBorder="1" applyAlignment="1">
      <alignment horizontal="left" vertical="center" indent="2"/>
    </xf>
    <xf numFmtId="0" fontId="19" fillId="0" borderId="0" xfId="51"/>
    <xf numFmtId="0" fontId="10" fillId="0" borderId="0" xfId="51" applyNumberFormat="1" applyFont="1" applyFill="1" applyAlignment="1" applyProtection="1">
      <alignment horizontal="left" vertical="center"/>
    </xf>
    <xf numFmtId="0" fontId="19" fillId="0" borderId="0" xfId="51" applyFill="1"/>
    <xf numFmtId="0" fontId="11" fillId="0" borderId="0" xfId="51" applyNumberFormat="1" applyFont="1" applyFill="1" applyAlignment="1" applyProtection="1">
      <alignment horizontal="center"/>
    </xf>
    <xf numFmtId="0" fontId="20"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0" fillId="0" borderId="0" xfId="51" applyNumberFormat="1" applyFont="1" applyFill="1" applyAlignment="1" applyProtection="1">
      <alignment horizontal="centerContinuous"/>
    </xf>
    <xf numFmtId="0" fontId="13" fillId="0" borderId="0" xfId="51" applyFont="1"/>
    <xf numFmtId="0" fontId="13" fillId="0" borderId="0" xfId="51" applyFont="1" applyFill="1"/>
    <xf numFmtId="0" fontId="13" fillId="0" borderId="0" xfId="51" applyFont="1" applyAlignment="1">
      <alignment horizontal="right"/>
    </xf>
    <xf numFmtId="0" fontId="18" fillId="0" borderId="4" xfId="51" applyNumberFormat="1" applyFont="1" applyFill="1" applyBorder="1" applyAlignment="1" applyProtection="1">
      <alignment horizontal="center" vertical="center" wrapText="1"/>
    </xf>
    <xf numFmtId="49" fontId="18" fillId="0" borderId="1" xfId="51" applyNumberFormat="1" applyFont="1" applyFill="1" applyBorder="1" applyAlignment="1" applyProtection="1">
      <alignment horizontal="left" vertical="center"/>
    </xf>
    <xf numFmtId="0" fontId="18" fillId="0" borderId="1" xfId="51" applyFont="1" applyFill="1" applyBorder="1" applyAlignment="1">
      <alignment horizontal="center" vertical="center" wrapText="1"/>
    </xf>
    <xf numFmtId="0" fontId="18" fillId="0" borderId="9" xfId="51" applyNumberFormat="1" applyFont="1" applyFill="1" applyBorder="1" applyAlignment="1" applyProtection="1">
      <alignment horizontal="center" vertical="center" wrapText="1"/>
    </xf>
    <xf numFmtId="0" fontId="18" fillId="0" borderId="10" xfId="51" applyNumberFormat="1" applyFont="1" applyFill="1" applyBorder="1" applyAlignment="1" applyProtection="1">
      <alignment horizontal="center" vertical="center" wrapText="1"/>
    </xf>
    <xf numFmtId="0" fontId="18" fillId="0" borderId="1" xfId="51" applyFont="1" applyBorder="1" applyAlignment="1">
      <alignment horizontal="center" vertical="center" wrapText="1"/>
    </xf>
    <xf numFmtId="49" fontId="18" fillId="0" borderId="10" xfId="51" applyNumberFormat="1" applyFont="1" applyFill="1" applyBorder="1" applyAlignment="1" applyProtection="1">
      <alignment horizontal="left" vertical="center"/>
    </xf>
    <xf numFmtId="0" fontId="18" fillId="0" borderId="10" xfId="51" applyNumberFormat="1" applyFont="1" applyFill="1" applyBorder="1" applyAlignment="1" applyProtection="1">
      <alignment horizontal="center" vertical="center"/>
    </xf>
    <xf numFmtId="0" fontId="18" fillId="0" borderId="1" xfId="51" applyNumberFormat="1" applyFont="1" applyFill="1" applyBorder="1" applyAlignment="1" applyProtection="1">
      <alignment horizontal="center" vertical="center"/>
    </xf>
    <xf numFmtId="49" fontId="18" fillId="0" borderId="10" xfId="51" applyNumberFormat="1" applyFont="1" applyFill="1" applyBorder="1" applyAlignment="1" applyProtection="1">
      <alignment horizontal="center" vertical="center"/>
    </xf>
    <xf numFmtId="4" fontId="13" fillId="0" borderId="10" xfId="51" applyNumberFormat="1" applyFont="1" applyFill="1" applyBorder="1" applyAlignment="1" applyProtection="1">
      <alignment horizontal="right" vertical="center" wrapText="1"/>
    </xf>
    <xf numFmtId="0" fontId="11"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8" fillId="0" borderId="8" xfId="51" applyNumberFormat="1" applyFont="1" applyFill="1" applyBorder="1" applyAlignment="1" applyProtection="1">
      <alignment horizontal="center" vertical="center" wrapText="1"/>
    </xf>
    <xf numFmtId="0" fontId="18" fillId="0" borderId="7" xfId="51" applyNumberFormat="1" applyFont="1" applyFill="1" applyBorder="1" applyAlignment="1" applyProtection="1">
      <alignment horizontal="center" vertical="center" wrapText="1"/>
    </xf>
    <xf numFmtId="0" fontId="18" fillId="0" borderId="11" xfId="51" applyFont="1" applyBorder="1" applyAlignment="1">
      <alignment horizontal="center" vertical="center" wrapText="1"/>
    </xf>
    <xf numFmtId="0" fontId="18" fillId="0" borderId="11" xfId="51" applyFont="1" applyFill="1" applyBorder="1" applyAlignment="1">
      <alignment horizontal="center" vertical="center" wrapText="1"/>
    </xf>
    <xf numFmtId="0" fontId="18" fillId="0" borderId="12" xfId="51" applyNumberFormat="1" applyFont="1" applyFill="1" applyBorder="1" applyAlignment="1" applyProtection="1">
      <alignment horizontal="center" vertical="center" wrapText="1"/>
    </xf>
    <xf numFmtId="0" fontId="18" fillId="0" borderId="2"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alignment horizontal="right" vertical="center" wrapText="1"/>
    </xf>
    <xf numFmtId="4" fontId="13" fillId="0" borderId="13" xfId="51" applyNumberFormat="1" applyFont="1" applyFill="1" applyBorder="1" applyAlignment="1" applyProtection="1">
      <alignment horizontal="right" vertical="center" wrapText="1"/>
    </xf>
    <xf numFmtId="4" fontId="13" fillId="0" borderId="7" xfId="51" applyNumberFormat="1" applyFont="1" applyFill="1" applyBorder="1" applyAlignment="1" applyProtection="1">
      <alignment horizontal="right" vertical="center" wrapText="1"/>
    </xf>
    <xf numFmtId="0" fontId="21" fillId="0" borderId="0" xfId="51" applyFont="1" applyFill="1" applyAlignment="1">
      <alignment horizontal="right"/>
    </xf>
    <xf numFmtId="0" fontId="13" fillId="0" borderId="9" xfId="51" applyNumberFormat="1" applyFont="1" applyFill="1" applyBorder="1" applyAlignment="1" applyProtection="1">
      <alignment horizontal="right"/>
    </xf>
    <xf numFmtId="49" fontId="18" fillId="0" borderId="0" xfId="51" applyNumberFormat="1" applyFont="1" applyFill="1" applyAlignment="1" applyProtection="1">
      <alignment horizontal="left" vertical="center"/>
    </xf>
    <xf numFmtId="0" fontId="18" fillId="0" borderId="0" xfId="51" applyNumberFormat="1" applyFont="1" applyFill="1" applyAlignment="1" applyProtection="1">
      <alignment horizontal="center" vertical="center"/>
    </xf>
    <xf numFmtId="0" fontId="18" fillId="0" borderId="0" xfId="51" applyNumberFormat="1" applyFont="1" applyFill="1" applyAlignment="1" applyProtection="1">
      <alignment horizontal="center" vertical="center" wrapText="1"/>
    </xf>
    <xf numFmtId="0" fontId="18" fillId="0" borderId="0" xfId="51" applyFont="1" applyFill="1" applyAlignment="1">
      <alignment horizontal="center" vertical="center" wrapText="1"/>
    </xf>
    <xf numFmtId="4" fontId="13" fillId="0" borderId="0" xfId="51" applyNumberFormat="1" applyFont="1" applyFill="1" applyAlignment="1" applyProtection="1">
      <alignment horizontal="right" vertical="center" wrapText="1"/>
    </xf>
    <xf numFmtId="0" fontId="4" fillId="0" borderId="0" xfId="51" applyFont="1" applyFill="1" applyAlignment="1">
      <alignment horizontal="right" vertical="center"/>
    </xf>
    <xf numFmtId="0" fontId="4" fillId="0" borderId="0" xfId="51" applyFont="1" applyFill="1" applyAlignment="1">
      <alignment vertical="center"/>
    </xf>
    <xf numFmtId="0" fontId="21" fillId="0" borderId="0" xfId="51" applyFont="1" applyAlignment="1">
      <alignment horizontal="right"/>
    </xf>
    <xf numFmtId="0" fontId="11" fillId="0" borderId="0" xfId="51" applyFont="1" applyFill="1" applyAlignment="1">
      <alignment horizontal="centerContinuous" vertical="center"/>
    </xf>
    <xf numFmtId="0" fontId="22" fillId="0" borderId="0" xfId="51" applyFont="1" applyFill="1" applyAlignment="1">
      <alignment horizontal="centerContinuous" vertical="center"/>
    </xf>
    <xf numFmtId="0" fontId="4" fillId="0" borderId="0" xfId="51" applyFont="1" applyFill="1" applyAlignment="1">
      <alignment horizontal="centerContinuous" vertical="center"/>
    </xf>
    <xf numFmtId="0" fontId="13" fillId="0" borderId="0" xfId="51" applyFont="1" applyFill="1" applyAlignment="1">
      <alignment horizontal="center" vertical="center"/>
    </xf>
    <xf numFmtId="0" fontId="13" fillId="0" borderId="0" xfId="51" applyFont="1" applyFill="1" applyAlignment="1">
      <alignment vertical="center"/>
    </xf>
    <xf numFmtId="0" fontId="18" fillId="0" borderId="10" xfId="51" applyNumberFormat="1" applyFont="1" applyFill="1" applyBorder="1" applyAlignment="1" applyProtection="1">
      <alignment horizontal="centerContinuous" vertical="center" wrapText="1"/>
    </xf>
    <xf numFmtId="0" fontId="13" fillId="0" borderId="14" xfId="51" applyFont="1" applyFill="1" applyBorder="1" applyAlignment="1">
      <alignment vertical="center"/>
    </xf>
    <xf numFmtId="4" fontId="13" fillId="0" borderId="11" xfId="51" applyNumberFormat="1" applyFont="1" applyFill="1" applyBorder="1" applyAlignment="1" applyProtection="1">
      <alignment horizontal="right" vertical="center" wrapText="1"/>
    </xf>
    <xf numFmtId="0" fontId="13" fillId="0" borderId="15" xfId="51" applyFont="1" applyBorder="1" applyAlignment="1">
      <alignment vertical="center" wrapText="1"/>
    </xf>
    <xf numFmtId="4" fontId="13" fillId="0" borderId="15" xfId="51" applyNumberFormat="1" applyFont="1" applyBorder="1" applyAlignment="1">
      <alignment vertical="center" wrapText="1"/>
    </xf>
    <xf numFmtId="0" fontId="13" fillId="0" borderId="7" xfId="51" applyFont="1" applyBorder="1" applyAlignment="1">
      <alignment vertical="center"/>
    </xf>
    <xf numFmtId="0" fontId="13" fillId="0" borderId="8" xfId="51" applyFont="1" applyBorder="1" applyAlignment="1">
      <alignment vertical="center" wrapText="1"/>
    </xf>
    <xf numFmtId="4" fontId="13" fillId="0" borderId="8" xfId="51" applyNumberFormat="1" applyFont="1" applyBorder="1" applyAlignment="1">
      <alignment vertical="center" wrapText="1"/>
    </xf>
    <xf numFmtId="0" fontId="13" fillId="0" borderId="7" xfId="51" applyFont="1" applyBorder="1" applyAlignment="1">
      <alignment horizontal="left" vertical="center"/>
    </xf>
    <xf numFmtId="0" fontId="13" fillId="0" borderId="7" xfId="51" applyFont="1" applyFill="1" applyBorder="1" applyAlignment="1">
      <alignment vertical="center"/>
    </xf>
    <xf numFmtId="4" fontId="13" fillId="0" borderId="4" xfId="51" applyNumberFormat="1" applyFont="1" applyFill="1" applyBorder="1" applyAlignment="1" applyProtection="1">
      <alignment horizontal="right" vertical="center" wrapText="1"/>
    </xf>
    <xf numFmtId="0" fontId="13" fillId="0" borderId="8" xfId="51" applyFont="1" applyFill="1" applyBorder="1" applyAlignment="1">
      <alignment vertical="center" wrapText="1"/>
    </xf>
    <xf numFmtId="4" fontId="13" fillId="0" borderId="1" xfId="51" applyNumberFormat="1" applyFont="1" applyFill="1" applyBorder="1" applyAlignment="1">
      <alignment horizontal="right" vertical="center" wrapText="1"/>
    </xf>
    <xf numFmtId="0" fontId="13" fillId="0" borderId="1" xfId="51" applyFont="1" applyFill="1" applyBorder="1" applyAlignment="1">
      <alignment vertical="center"/>
    </xf>
    <xf numFmtId="0" fontId="13" fillId="0" borderId="1" xfId="51" applyFont="1" applyBorder="1"/>
    <xf numFmtId="0" fontId="13" fillId="0" borderId="1" xfId="51" applyFont="1" applyFill="1" applyBorder="1" applyAlignment="1">
      <alignment vertical="center" wrapText="1"/>
    </xf>
    <xf numFmtId="4" fontId="13" fillId="0" borderId="1" xfId="51" applyNumberFormat="1" applyFont="1" applyBorder="1" applyAlignment="1">
      <alignment vertical="center" wrapText="1"/>
    </xf>
    <xf numFmtId="0" fontId="13" fillId="0" borderId="1" xfId="51" applyNumberFormat="1" applyFont="1" applyFill="1" applyBorder="1" applyAlignment="1" applyProtection="1">
      <alignment horizontal="center" vertical="center"/>
    </xf>
    <xf numFmtId="4" fontId="13" fillId="0" borderId="4" xfId="51" applyNumberFormat="1" applyFont="1" applyFill="1" applyBorder="1" applyAlignment="1">
      <alignment horizontal="right" vertical="center" wrapText="1"/>
    </xf>
    <xf numFmtId="0" fontId="13" fillId="0" borderId="1" xfId="51" applyNumberFormat="1" applyFont="1" applyFill="1" applyBorder="1" applyAlignment="1" applyProtection="1">
      <alignment horizontal="center" vertical="center" wrapText="1"/>
    </xf>
    <xf numFmtId="0" fontId="13" fillId="0" borderId="1" xfId="51" applyFont="1" applyFill="1" applyBorder="1" applyAlignment="1">
      <alignment horizontal="center" vertical="center"/>
    </xf>
    <xf numFmtId="4" fontId="13" fillId="0" borderId="10" xfId="51" applyNumberFormat="1" applyFont="1" applyFill="1" applyBorder="1" applyAlignment="1">
      <alignment horizontal="right" vertical="center" wrapText="1"/>
    </xf>
    <xf numFmtId="0" fontId="4" fillId="0" borderId="0" xfId="51" applyFont="1" applyFill="1"/>
    <xf numFmtId="0" fontId="11" fillId="0" borderId="0" xfId="51" applyFont="1" applyFill="1" applyAlignment="1">
      <alignment horizontal="centerContinuous"/>
    </xf>
    <xf numFmtId="0" fontId="23"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7"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 vertical="center"/>
    </xf>
    <xf numFmtId="0" fontId="18" fillId="0" borderId="11" xfId="51" applyNumberFormat="1" applyFont="1" applyFill="1" applyBorder="1" applyAlignment="1" applyProtection="1">
      <alignment horizontal="center" vertical="center"/>
    </xf>
    <xf numFmtId="49" fontId="13" fillId="0" borderId="7" xfId="51" applyNumberFormat="1" applyFont="1" applyFill="1" applyBorder="1" applyAlignment="1" applyProtection="1">
      <alignment horizontal="left" vertical="center"/>
    </xf>
    <xf numFmtId="49" fontId="13" fillId="0" borderId="1" xfId="51" applyNumberFormat="1" applyFont="1" applyFill="1" applyBorder="1" applyAlignment="1" applyProtection="1">
      <alignment horizontal="left" vertical="center"/>
    </xf>
    <xf numFmtId="49" fontId="13" fillId="0" borderId="13" xfId="51" applyNumberFormat="1" applyFont="1" applyFill="1" applyBorder="1" applyAlignment="1" applyProtection="1">
      <alignment horizontal="right" vertical="center" wrapText="1"/>
    </xf>
    <xf numFmtId="49" fontId="13" fillId="0" borderId="7" xfId="51" applyNumberFormat="1" applyFont="1" applyFill="1" applyBorder="1" applyAlignment="1" applyProtection="1">
      <alignment horizontal="right" vertical="center" wrapText="1"/>
    </xf>
    <xf numFmtId="49" fontId="13" fillId="0" borderId="1" xfId="51" applyNumberFormat="1" applyFont="1" applyFill="1" applyBorder="1" applyAlignment="1" applyProtection="1">
      <alignment horizontal="right" vertical="center" wrapText="1"/>
    </xf>
    <xf numFmtId="0" fontId="12" fillId="0" borderId="0" xfId="51" applyFont="1" applyFill="1"/>
    <xf numFmtId="0" fontId="19" fillId="0" borderId="0" xfId="51" applyProtection="1">
      <protection locked="0"/>
    </xf>
    <xf numFmtId="0" fontId="10" fillId="0" borderId="0" xfId="51" applyFont="1" applyAlignment="1" applyProtection="1">
      <alignment vertical="center"/>
      <protection locked="0"/>
    </xf>
    <xf numFmtId="0" fontId="21" fillId="0" borderId="0" xfId="51" applyFont="1" applyAlignment="1" applyProtection="1">
      <alignment horizontal="center" vertical="center"/>
      <protection locked="0"/>
    </xf>
    <xf numFmtId="0" fontId="11" fillId="0" borderId="0" xfId="51" applyFont="1" applyFill="1" applyAlignment="1" applyProtection="1">
      <alignment horizontal="centerContinuous"/>
      <protection locked="0"/>
    </xf>
    <xf numFmtId="0" fontId="23" fillId="0" borderId="0" xfId="51" applyFont="1" applyAlignment="1" applyProtection="1">
      <alignment horizontal="centerContinuous"/>
      <protection locked="0"/>
    </xf>
    <xf numFmtId="0" fontId="4" fillId="0" borderId="0" xfId="51" applyFont="1" applyProtection="1">
      <protection locked="0"/>
    </xf>
    <xf numFmtId="0" fontId="13" fillId="0" borderId="0" xfId="51" applyFont="1" applyAlignment="1" applyProtection="1">
      <alignment horizontal="right"/>
      <protection locked="0"/>
    </xf>
    <xf numFmtId="0" fontId="18" fillId="0" borderId="1" xfId="51" applyNumberFormat="1" applyFont="1" applyFill="1" applyBorder="1" applyAlignment="1" applyProtection="1">
      <alignment horizontal="center" vertical="center"/>
      <protection locked="0"/>
    </xf>
    <xf numFmtId="0" fontId="18" fillId="0" borderId="1" xfId="51" applyNumberFormat="1" applyFont="1" applyFill="1" applyBorder="1" applyAlignment="1" applyProtection="1">
      <alignment horizontal="center" vertical="center" wrapText="1"/>
      <protection locked="0"/>
    </xf>
    <xf numFmtId="4" fontId="13" fillId="0" borderId="7" xfId="51" applyNumberFormat="1" applyFont="1" applyFill="1" applyBorder="1" applyAlignment="1" applyProtection="1">
      <alignment horizontal="right" vertical="center" wrapText="1"/>
      <protection locked="0"/>
    </xf>
    <xf numFmtId="49" fontId="13" fillId="0" borderId="1" xfId="51" applyNumberFormat="1" applyFont="1" applyFill="1" applyBorder="1" applyAlignment="1" applyProtection="1">
      <alignment horizontal="right" vertical="center" wrapText="1"/>
      <protection locked="0"/>
    </xf>
    <xf numFmtId="4" fontId="13" fillId="0" borderId="8" xfId="51" applyNumberFormat="1" applyFont="1" applyFill="1" applyBorder="1" applyAlignment="1" applyProtection="1">
      <alignment horizontal="right" vertical="center" wrapText="1"/>
      <protection locked="0"/>
    </xf>
    <xf numFmtId="49" fontId="13" fillId="0" borderId="13" xfId="51" applyNumberFormat="1" applyFont="1" applyFill="1" applyBorder="1" applyAlignment="1" applyProtection="1">
      <alignment horizontal="right" vertical="center" wrapText="1"/>
      <protection locked="0"/>
    </xf>
    <xf numFmtId="4" fontId="13" fillId="0" borderId="1" xfId="51" applyNumberFormat="1" applyFont="1" applyFill="1" applyBorder="1" applyAlignment="1" applyProtection="1">
      <alignment horizontal="right" vertical="center" wrapText="1"/>
      <protection locked="0"/>
    </xf>
    <xf numFmtId="0" fontId="19" fillId="0" borderId="0" xfId="51" applyFill="1" applyProtection="1">
      <protection locked="0"/>
    </xf>
    <xf numFmtId="0" fontId="4" fillId="0" borderId="0" xfId="51" applyFont="1"/>
    <xf numFmtId="0" fontId="21" fillId="0" borderId="0" xfId="51" applyFont="1" applyAlignment="1">
      <alignment horizontal="right" vertical="center"/>
    </xf>
    <xf numFmtId="49" fontId="11"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3" fillId="0" borderId="0" xfId="51" applyFont="1" applyAlignment="1">
      <alignment horizontal="right" vertical="center"/>
    </xf>
    <xf numFmtId="49" fontId="13" fillId="0" borderId="1" xfId="51" applyNumberFormat="1" applyFont="1" applyFill="1" applyBorder="1" applyAlignment="1" applyProtection="1"/>
    <xf numFmtId="179" fontId="13" fillId="0" borderId="1" xfId="51" applyNumberFormat="1" applyFont="1" applyFill="1" applyBorder="1" applyAlignment="1" applyProtection="1">
      <alignment horizontal="center" vertical="center"/>
    </xf>
    <xf numFmtId="49" fontId="13" fillId="0" borderId="1" xfId="51" applyNumberFormat="1" applyFont="1" applyFill="1" applyBorder="1" applyAlignment="1" applyProtection="1">
      <alignment vertical="center"/>
    </xf>
    <xf numFmtId="179" fontId="13" fillId="0" borderId="1" xfId="51" applyNumberFormat="1" applyFont="1" applyFill="1" applyBorder="1" applyAlignment="1" applyProtection="1">
      <alignment vertical="center"/>
    </xf>
    <xf numFmtId="0" fontId="13" fillId="0" borderId="1" xfId="51" applyFont="1" applyBorder="1" applyAlignment="1">
      <alignment vertical="center"/>
    </xf>
    <xf numFmtId="49" fontId="13" fillId="0" borderId="0" xfId="51" applyNumberFormat="1" applyFont="1" applyFill="1" applyAlignment="1" applyProtection="1">
      <alignment vertical="center"/>
    </xf>
    <xf numFmtId="0" fontId="13" fillId="0" borderId="0" xfId="51" applyFont="1" applyAlignment="1">
      <alignment vertical="center"/>
    </xf>
    <xf numFmtId="0" fontId="23" fillId="0" borderId="0" xfId="51" applyFont="1" applyFill="1" applyAlignment="1">
      <alignment horizontal="centerContinuous"/>
    </xf>
    <xf numFmtId="0" fontId="13" fillId="0" borderId="0" xfId="51" applyNumberFormat="1" applyFont="1" applyFill="1" applyAlignment="1" applyProtection="1">
      <alignment horizontal="right"/>
    </xf>
    <xf numFmtId="0" fontId="18" fillId="0" borderId="15" xfId="51" applyNumberFormat="1" applyFont="1" applyFill="1" applyBorder="1" applyAlignment="1" applyProtection="1">
      <alignment horizontal="center" vertical="center"/>
    </xf>
    <xf numFmtId="4" fontId="13" fillId="0" borderId="15" xfId="51" applyNumberFormat="1" applyFont="1" applyFill="1" applyBorder="1" applyAlignment="1" applyProtection="1">
      <alignment horizontal="right" vertical="center"/>
    </xf>
    <xf numFmtId="0" fontId="4" fillId="0" borderId="0" xfId="50" applyFont="1"/>
    <xf numFmtId="0" fontId="19" fillId="0" borderId="0" xfId="50" applyAlignment="1">
      <alignment wrapText="1"/>
    </xf>
    <xf numFmtId="0" fontId="19" fillId="0" borderId="0" xfId="50"/>
    <xf numFmtId="0" fontId="4" fillId="0" borderId="0" xfId="50" applyFont="1" applyAlignment="1">
      <alignment wrapText="1"/>
    </xf>
    <xf numFmtId="0" fontId="11" fillId="0" borderId="0" xfId="50" applyNumberFormat="1" applyFont="1" applyFill="1" applyAlignment="1" applyProtection="1">
      <alignment horizontal="centerContinuous"/>
    </xf>
    <xf numFmtId="0" fontId="4" fillId="0" borderId="0" xfId="50" applyFont="1" applyAlignment="1">
      <alignment horizontal="centerContinuous"/>
    </xf>
    <xf numFmtId="0" fontId="4"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8" fillId="0" borderId="1" xfId="50" applyNumberFormat="1" applyFont="1" applyFill="1" applyBorder="1" applyAlignment="1" applyProtection="1">
      <alignment horizontal="center" vertical="center" wrapText="1"/>
    </xf>
    <xf numFmtId="0" fontId="18" fillId="0" borderId="10" xfId="50" applyNumberFormat="1" applyFont="1" applyFill="1" applyBorder="1" applyAlignment="1" applyProtection="1">
      <alignment horizontal="center" vertical="center" wrapText="1"/>
    </xf>
    <xf numFmtId="0" fontId="13" fillId="0" borderId="10" xfId="50" applyFont="1" applyBorder="1" applyAlignment="1">
      <alignment horizontal="center" vertical="center"/>
    </xf>
    <xf numFmtId="4" fontId="13" fillId="0" borderId="4" xfId="50" applyNumberFormat="1" applyFont="1" applyFill="1" applyBorder="1" applyAlignment="1" applyProtection="1">
      <alignment horizontal="right" vertical="center" wrapText="1"/>
    </xf>
    <xf numFmtId="4" fontId="13" fillId="0" borderId="10" xfId="50" applyNumberFormat="1" applyFont="1" applyBorder="1" applyAlignment="1">
      <alignment horizontal="left" vertical="center"/>
    </xf>
    <xf numFmtId="4" fontId="13" fillId="0" borderId="10" xfId="50" applyNumberFormat="1" applyFont="1" applyBorder="1" applyAlignment="1">
      <alignment horizontal="right" vertical="center"/>
    </xf>
    <xf numFmtId="0" fontId="13" fillId="0" borderId="7" xfId="50" applyFont="1" applyFill="1" applyBorder="1" applyAlignment="1">
      <alignment horizontal="left" vertical="center"/>
    </xf>
    <xf numFmtId="4" fontId="13" fillId="0" borderId="8" xfId="50" applyNumberFormat="1" applyFont="1" applyBorder="1" applyAlignment="1">
      <alignment horizontal="left" vertical="center" wrapText="1"/>
    </xf>
    <xf numFmtId="4" fontId="13" fillId="0" borderId="1" xfId="50" applyNumberFormat="1" applyFont="1" applyBorder="1" applyAlignment="1">
      <alignment horizontal="right" vertical="center" wrapText="1"/>
    </xf>
    <xf numFmtId="4" fontId="13" fillId="0" borderId="1" xfId="50" applyNumberFormat="1" applyFont="1" applyFill="1" applyBorder="1" applyAlignment="1" applyProtection="1">
      <alignment horizontal="right" vertical="center" wrapText="1"/>
    </xf>
    <xf numFmtId="0" fontId="13" fillId="0" borderId="7" xfId="50" applyFont="1" applyBorder="1" applyAlignment="1">
      <alignment horizontal="left" vertical="center"/>
    </xf>
    <xf numFmtId="4" fontId="13" fillId="0" borderId="10" xfId="50" applyNumberFormat="1" applyFont="1" applyFill="1" applyBorder="1" applyAlignment="1" applyProtection="1">
      <alignment horizontal="right" vertical="center" wrapText="1"/>
    </xf>
    <xf numFmtId="4" fontId="13" fillId="0" borderId="8" xfId="50" applyNumberFormat="1" applyFont="1" applyFill="1" applyBorder="1" applyAlignment="1">
      <alignment horizontal="left" vertical="center" wrapText="1"/>
    </xf>
    <xf numFmtId="0" fontId="13" fillId="0" borderId="1" xfId="50" applyFont="1" applyBorder="1" applyAlignment="1">
      <alignment horizontal="center" vertical="center"/>
    </xf>
    <xf numFmtId="4" fontId="13" fillId="0" borderId="11" xfId="50" applyNumberFormat="1" applyFont="1" applyFill="1" applyBorder="1" applyAlignment="1">
      <alignment horizontal="right" vertical="center" wrapText="1"/>
    </xf>
    <xf numFmtId="4" fontId="13" fillId="0" borderId="1" xfId="50" applyNumberFormat="1" applyFont="1" applyFill="1" applyBorder="1" applyAlignment="1">
      <alignment horizontal="left" vertical="center" wrapText="1"/>
    </xf>
    <xf numFmtId="4" fontId="13" fillId="0" borderId="1" xfId="50" applyNumberFormat="1" applyFont="1" applyBorder="1" applyAlignment="1">
      <alignment horizontal="center" vertical="center"/>
    </xf>
    <xf numFmtId="4" fontId="13" fillId="0" borderId="1" xfId="50" applyNumberFormat="1" applyFont="1" applyFill="1" applyBorder="1" applyAlignment="1">
      <alignment horizontal="right" vertical="center" wrapText="1"/>
    </xf>
    <xf numFmtId="4" fontId="13" fillId="0" borderId="1" xfId="50" applyNumberFormat="1" applyFont="1" applyFill="1" applyBorder="1" applyAlignment="1" applyProtection="1">
      <alignment horizontal="right" vertical="center"/>
    </xf>
    <xf numFmtId="4" fontId="13" fillId="0" borderId="1" xfId="50" applyNumberFormat="1" applyFont="1" applyBorder="1" applyAlignment="1">
      <alignment horizontal="right" vertical="center"/>
    </xf>
    <xf numFmtId="4" fontId="13" fillId="0" borderId="1" xfId="50" applyNumberFormat="1" applyFont="1" applyFill="1" applyBorder="1" applyAlignment="1">
      <alignment horizontal="right" vertical="center"/>
    </xf>
    <xf numFmtId="4" fontId="13" fillId="0" borderId="1" xfId="50" applyNumberFormat="1" applyFont="1" applyFill="1" applyBorder="1" applyAlignment="1">
      <alignment horizontal="center" vertical="center"/>
    </xf>
    <xf numFmtId="0" fontId="19" fillId="0" borderId="2" xfId="50" applyBorder="1" applyAlignment="1">
      <alignment wrapText="1"/>
    </xf>
    <xf numFmtId="0" fontId="4"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4" Type="http://schemas.openxmlformats.org/officeDocument/2006/relationships/sharedStrings" Target="sharedStrings.xml"/><Relationship Id="rId73" Type="http://schemas.openxmlformats.org/officeDocument/2006/relationships/styles" Target="styles.xml"/><Relationship Id="rId72" Type="http://schemas.openxmlformats.org/officeDocument/2006/relationships/theme" Target="theme/theme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5" hidden="1" customWidth="1"/>
    <col min="2" max="2" width="15.375" style="215" customWidth="1"/>
    <col min="3" max="3" width="59.75" customWidth="1"/>
    <col min="4" max="4" width="13" style="215" customWidth="1"/>
    <col min="5" max="5" width="101.5" customWidth="1"/>
    <col min="6" max="6" width="29.25" customWidth="1"/>
    <col min="7" max="7" width="30.75" style="215" customWidth="1"/>
    <col min="8" max="8" width="28.5" style="215" customWidth="1"/>
    <col min="9" max="9" width="72.875" customWidth="1"/>
  </cols>
  <sheetData>
    <row r="2" ht="24.75" customHeight="1" spans="1:9">
      <c r="A2" s="216" t="s">
        <v>0</v>
      </c>
      <c r="B2" s="216"/>
      <c r="C2" s="216"/>
      <c r="D2" s="216"/>
      <c r="E2" s="216"/>
      <c r="F2" s="216"/>
      <c r="G2" s="216"/>
      <c r="H2" s="216"/>
      <c r="I2" s="216"/>
    </row>
    <row r="4" ht="22.5" spans="1:9">
      <c r="A4" s="217" t="s">
        <v>1</v>
      </c>
      <c r="B4" s="217" t="s">
        <v>2</v>
      </c>
      <c r="C4" s="217" t="s">
        <v>3</v>
      </c>
      <c r="D4" s="217" t="s">
        <v>4</v>
      </c>
      <c r="E4" s="217" t="s">
        <v>5</v>
      </c>
      <c r="F4" s="217" t="s">
        <v>6</v>
      </c>
      <c r="G4" s="217" t="s">
        <v>7</v>
      </c>
      <c r="H4" s="217" t="s">
        <v>8</v>
      </c>
      <c r="I4" s="217" t="s">
        <v>9</v>
      </c>
    </row>
    <row r="5" ht="22.5" spans="1:9">
      <c r="A5" s="218">
        <v>100001</v>
      </c>
      <c r="B5" s="218">
        <v>1</v>
      </c>
      <c r="C5" s="219" t="s">
        <v>10</v>
      </c>
      <c r="D5" s="218"/>
      <c r="E5" s="219" t="s">
        <v>10</v>
      </c>
      <c r="F5" s="219" t="s">
        <v>11</v>
      </c>
      <c r="G5" s="218" t="s">
        <v>12</v>
      </c>
      <c r="H5" s="218"/>
      <c r="I5" s="219"/>
    </row>
    <row r="6" ht="22.5" spans="1:9">
      <c r="A6" s="218">
        <v>102001</v>
      </c>
      <c r="B6" s="218">
        <v>2</v>
      </c>
      <c r="C6" s="219" t="s">
        <v>13</v>
      </c>
      <c r="D6" s="218"/>
      <c r="E6" s="219" t="s">
        <v>13</v>
      </c>
      <c r="F6" s="219" t="s">
        <v>11</v>
      </c>
      <c r="G6" s="218" t="s">
        <v>12</v>
      </c>
      <c r="H6" s="218"/>
      <c r="I6" s="219"/>
    </row>
    <row r="7" ht="22.5" spans="1:9">
      <c r="A7" s="218">
        <v>101001</v>
      </c>
      <c r="B7" s="218">
        <v>3</v>
      </c>
      <c r="C7" s="219" t="s">
        <v>14</v>
      </c>
      <c r="D7" s="218"/>
      <c r="E7" s="219" t="s">
        <v>14</v>
      </c>
      <c r="F7" s="219" t="s">
        <v>11</v>
      </c>
      <c r="G7" s="218" t="s">
        <v>12</v>
      </c>
      <c r="H7" s="218"/>
      <c r="I7" s="219"/>
    </row>
    <row r="8" ht="22.5" spans="1:9">
      <c r="A8" s="218">
        <v>146001</v>
      </c>
      <c r="B8" s="218">
        <v>4</v>
      </c>
      <c r="C8" s="219" t="s">
        <v>15</v>
      </c>
      <c r="D8" s="218" t="s">
        <v>16</v>
      </c>
      <c r="E8" s="219" t="s">
        <v>17</v>
      </c>
      <c r="F8" s="219" t="s">
        <v>11</v>
      </c>
      <c r="G8" s="218" t="s">
        <v>12</v>
      </c>
      <c r="H8" s="218"/>
      <c r="I8" s="219"/>
    </row>
    <row r="9" ht="22.5" spans="1:9">
      <c r="A9" s="218">
        <v>147001</v>
      </c>
      <c r="B9" s="218">
        <v>5</v>
      </c>
      <c r="C9" s="219" t="s">
        <v>18</v>
      </c>
      <c r="D9" s="218"/>
      <c r="E9" s="219" t="s">
        <v>18</v>
      </c>
      <c r="F9" s="219" t="s">
        <v>11</v>
      </c>
      <c r="G9" s="218" t="s">
        <v>12</v>
      </c>
      <c r="H9" s="218"/>
      <c r="I9" s="219"/>
    </row>
    <row r="10" ht="22.5" spans="1:9">
      <c r="A10" s="218">
        <v>148001</v>
      </c>
      <c r="B10" s="218">
        <v>6</v>
      </c>
      <c r="C10" s="219" t="s">
        <v>19</v>
      </c>
      <c r="D10" s="218"/>
      <c r="E10" s="219" t="s">
        <v>19</v>
      </c>
      <c r="F10" s="219" t="s">
        <v>20</v>
      </c>
      <c r="G10" s="218" t="s">
        <v>12</v>
      </c>
      <c r="H10" s="218"/>
      <c r="I10" s="219"/>
    </row>
    <row r="11" ht="22.5" spans="1:9">
      <c r="A11" s="218">
        <v>149001</v>
      </c>
      <c r="B11" s="218">
        <v>7</v>
      </c>
      <c r="C11" s="219" t="s">
        <v>21</v>
      </c>
      <c r="D11" s="218"/>
      <c r="E11" s="219" t="s">
        <v>21</v>
      </c>
      <c r="F11" s="219" t="s">
        <v>11</v>
      </c>
      <c r="G11" s="218" t="s">
        <v>12</v>
      </c>
      <c r="H11" s="218"/>
      <c r="I11" s="219"/>
    </row>
    <row r="12" ht="22.5" spans="1:9">
      <c r="A12" s="218">
        <v>150001</v>
      </c>
      <c r="B12" s="218">
        <v>8</v>
      </c>
      <c r="C12" s="219" t="s">
        <v>22</v>
      </c>
      <c r="D12" s="218"/>
      <c r="E12" s="219" t="s">
        <v>22</v>
      </c>
      <c r="F12" s="219" t="s">
        <v>11</v>
      </c>
      <c r="G12" s="218" t="s">
        <v>12</v>
      </c>
      <c r="H12" s="218"/>
      <c r="I12" s="219"/>
    </row>
    <row r="13" ht="22.5" spans="1:9">
      <c r="A13" s="218">
        <v>154001</v>
      </c>
      <c r="B13" s="218">
        <v>9</v>
      </c>
      <c r="C13" s="219" t="s">
        <v>23</v>
      </c>
      <c r="D13" s="218"/>
      <c r="E13" s="219" t="s">
        <v>23</v>
      </c>
      <c r="F13" s="219" t="s">
        <v>11</v>
      </c>
      <c r="G13" s="218" t="s">
        <v>12</v>
      </c>
      <c r="H13" s="218"/>
      <c r="I13" s="219"/>
    </row>
    <row r="14" ht="22.5" spans="1:9">
      <c r="A14" s="218">
        <v>153001</v>
      </c>
      <c r="B14" s="218">
        <v>10</v>
      </c>
      <c r="C14" s="219" t="s">
        <v>24</v>
      </c>
      <c r="D14" s="218"/>
      <c r="E14" s="219" t="s">
        <v>24</v>
      </c>
      <c r="F14" s="219" t="s">
        <v>11</v>
      </c>
      <c r="G14" s="218" t="s">
        <v>12</v>
      </c>
      <c r="H14" s="218"/>
      <c r="I14" s="219"/>
    </row>
    <row r="15" ht="22.5" spans="1:9">
      <c r="A15" s="218">
        <v>151001</v>
      </c>
      <c r="B15" s="218">
        <v>11</v>
      </c>
      <c r="C15" s="219" t="s">
        <v>25</v>
      </c>
      <c r="D15" s="218"/>
      <c r="E15" s="219" t="s">
        <v>25</v>
      </c>
      <c r="F15" s="219" t="s">
        <v>11</v>
      </c>
      <c r="G15" s="218" t="s">
        <v>12</v>
      </c>
      <c r="H15" s="218"/>
      <c r="I15" s="219"/>
    </row>
    <row r="16" ht="22.5" spans="1:9">
      <c r="A16" s="218">
        <v>155001</v>
      </c>
      <c r="B16" s="218">
        <v>12</v>
      </c>
      <c r="C16" s="219" t="s">
        <v>26</v>
      </c>
      <c r="D16" s="218" t="s">
        <v>16</v>
      </c>
      <c r="E16" s="219" t="s">
        <v>27</v>
      </c>
      <c r="F16" s="219" t="s">
        <v>11</v>
      </c>
      <c r="G16" s="218" t="s">
        <v>12</v>
      </c>
      <c r="H16" s="218"/>
      <c r="I16" s="219"/>
    </row>
    <row r="17" ht="22.5" spans="1:9">
      <c r="A17" s="218">
        <v>335001</v>
      </c>
      <c r="B17" s="218">
        <v>13</v>
      </c>
      <c r="C17" s="219" t="s">
        <v>28</v>
      </c>
      <c r="D17" s="218"/>
      <c r="E17" s="219" t="s">
        <v>28</v>
      </c>
      <c r="F17" s="219" t="s">
        <v>29</v>
      </c>
      <c r="G17" s="218" t="s">
        <v>12</v>
      </c>
      <c r="H17" s="218"/>
      <c r="I17" s="219"/>
    </row>
    <row r="18" ht="22.5" spans="1:9">
      <c r="A18" s="218">
        <v>400001</v>
      </c>
      <c r="B18" s="218">
        <v>14</v>
      </c>
      <c r="C18" s="219" t="s">
        <v>30</v>
      </c>
      <c r="D18" s="218"/>
      <c r="E18" s="219" t="s">
        <v>30</v>
      </c>
      <c r="F18" s="219" t="s">
        <v>31</v>
      </c>
      <c r="G18" s="218" t="s">
        <v>12</v>
      </c>
      <c r="H18" s="218"/>
      <c r="I18" s="219"/>
    </row>
    <row r="19" ht="22.5" spans="1:9">
      <c r="A19" s="218">
        <v>105001</v>
      </c>
      <c r="B19" s="218">
        <v>15</v>
      </c>
      <c r="C19" s="219" t="s">
        <v>32</v>
      </c>
      <c r="D19" s="218"/>
      <c r="E19" s="219" t="s">
        <v>32</v>
      </c>
      <c r="F19" s="219" t="s">
        <v>11</v>
      </c>
      <c r="G19" s="218" t="s">
        <v>12</v>
      </c>
      <c r="H19" s="218"/>
      <c r="I19" s="219"/>
    </row>
    <row r="20" ht="22.5" spans="1:9">
      <c r="A20" s="218">
        <v>103001</v>
      </c>
      <c r="B20" s="218">
        <v>16</v>
      </c>
      <c r="C20" s="219" t="s">
        <v>33</v>
      </c>
      <c r="D20" s="218"/>
      <c r="E20" s="219" t="s">
        <v>33</v>
      </c>
      <c r="F20" s="219" t="s">
        <v>34</v>
      </c>
      <c r="G20" s="218" t="s">
        <v>12</v>
      </c>
      <c r="H20" s="218"/>
      <c r="I20" s="219"/>
    </row>
    <row r="21" ht="22.5" spans="1:9">
      <c r="A21" s="218">
        <v>250001</v>
      </c>
      <c r="B21" s="218">
        <v>17</v>
      </c>
      <c r="C21" s="219" t="s">
        <v>35</v>
      </c>
      <c r="D21" s="218"/>
      <c r="E21" s="219" t="s">
        <v>35</v>
      </c>
      <c r="F21" s="219" t="s">
        <v>20</v>
      </c>
      <c r="G21" s="218" t="s">
        <v>12</v>
      </c>
      <c r="H21" s="218"/>
      <c r="I21" s="219"/>
    </row>
    <row r="22" ht="22.5" spans="1:9">
      <c r="A22" s="218">
        <v>254001</v>
      </c>
      <c r="B22" s="218">
        <v>18</v>
      </c>
      <c r="C22" s="219" t="s">
        <v>36</v>
      </c>
      <c r="D22" s="218" t="s">
        <v>16</v>
      </c>
      <c r="E22" s="219" t="s">
        <v>37</v>
      </c>
      <c r="F22" s="219" t="s">
        <v>20</v>
      </c>
      <c r="G22" s="218" t="s">
        <v>12</v>
      </c>
      <c r="H22" s="218"/>
      <c r="I22" s="219"/>
    </row>
    <row r="23" ht="22.5" spans="1:9">
      <c r="A23" s="218">
        <v>403001</v>
      </c>
      <c r="B23" s="218">
        <v>19</v>
      </c>
      <c r="C23" s="219" t="s">
        <v>38</v>
      </c>
      <c r="D23" s="218" t="s">
        <v>16</v>
      </c>
      <c r="E23" s="219" t="s">
        <v>39</v>
      </c>
      <c r="F23" s="219" t="s">
        <v>31</v>
      </c>
      <c r="G23" s="218" t="s">
        <v>12</v>
      </c>
      <c r="H23" s="218"/>
      <c r="I23" s="219"/>
    </row>
    <row r="24" ht="22.5" spans="1:9">
      <c r="A24" s="218">
        <v>411001</v>
      </c>
      <c r="B24" s="218">
        <v>20</v>
      </c>
      <c r="C24" s="219" t="s">
        <v>40</v>
      </c>
      <c r="D24" s="218" t="s">
        <v>16</v>
      </c>
      <c r="E24" s="219" t="s">
        <v>41</v>
      </c>
      <c r="F24" s="219" t="s">
        <v>31</v>
      </c>
      <c r="G24" s="218" t="s">
        <v>12</v>
      </c>
      <c r="H24" s="218"/>
      <c r="I24" s="219"/>
    </row>
    <row r="25" ht="22.5" spans="1:9">
      <c r="A25" s="218">
        <v>306001</v>
      </c>
      <c r="B25" s="218">
        <v>21</v>
      </c>
      <c r="C25" s="219" t="s">
        <v>42</v>
      </c>
      <c r="D25" s="218" t="s">
        <v>16</v>
      </c>
      <c r="E25" s="219" t="s">
        <v>43</v>
      </c>
      <c r="F25" s="219" t="s">
        <v>44</v>
      </c>
      <c r="G25" s="218" t="s">
        <v>12</v>
      </c>
      <c r="H25" s="218"/>
      <c r="I25" s="219"/>
    </row>
    <row r="26" ht="22.5" spans="1:9">
      <c r="A26" s="218">
        <v>104001</v>
      </c>
      <c r="B26" s="218">
        <v>22</v>
      </c>
      <c r="C26" s="219" t="s">
        <v>45</v>
      </c>
      <c r="D26" s="218"/>
      <c r="E26" s="219" t="s">
        <v>46</v>
      </c>
      <c r="F26" s="219" t="s">
        <v>34</v>
      </c>
      <c r="G26" s="218" t="s">
        <v>12</v>
      </c>
      <c r="H26" s="218"/>
      <c r="I26" s="219"/>
    </row>
    <row r="27" ht="22.5" spans="1:9">
      <c r="A27" s="218">
        <v>157001</v>
      </c>
      <c r="B27" s="218">
        <v>23</v>
      </c>
      <c r="C27" s="219" t="s">
        <v>47</v>
      </c>
      <c r="D27" s="218"/>
      <c r="E27" s="219" t="s">
        <v>47</v>
      </c>
      <c r="F27" s="219" t="s">
        <v>11</v>
      </c>
      <c r="G27" s="218" t="s">
        <v>12</v>
      </c>
      <c r="H27" s="218"/>
      <c r="I27" s="219"/>
    </row>
    <row r="28" ht="22.5" spans="1:9">
      <c r="A28" s="218">
        <v>332001</v>
      </c>
      <c r="B28" s="218">
        <v>24</v>
      </c>
      <c r="C28" s="219" t="s">
        <v>48</v>
      </c>
      <c r="D28" s="218"/>
      <c r="E28" s="219" t="s">
        <v>48</v>
      </c>
      <c r="F28" s="219" t="s">
        <v>29</v>
      </c>
      <c r="G28" s="218" t="s">
        <v>12</v>
      </c>
      <c r="H28" s="218"/>
      <c r="I28" s="219"/>
    </row>
    <row r="29" ht="22.5" spans="1:9">
      <c r="A29" s="218">
        <v>169001</v>
      </c>
      <c r="B29" s="218">
        <v>25</v>
      </c>
      <c r="C29" s="219" t="s">
        <v>49</v>
      </c>
      <c r="D29" s="218"/>
      <c r="E29" s="219" t="s">
        <v>49</v>
      </c>
      <c r="F29" s="219" t="s">
        <v>11</v>
      </c>
      <c r="G29" s="218" t="s">
        <v>12</v>
      </c>
      <c r="H29" s="218"/>
      <c r="I29" s="219"/>
    </row>
    <row r="30" ht="22.5" spans="1:9">
      <c r="A30" s="218">
        <v>334001</v>
      </c>
      <c r="B30" s="218">
        <v>26</v>
      </c>
      <c r="C30" s="219" t="s">
        <v>50</v>
      </c>
      <c r="D30" s="218"/>
      <c r="E30" s="219" t="s">
        <v>50</v>
      </c>
      <c r="F30" s="219" t="s">
        <v>29</v>
      </c>
      <c r="G30" s="218" t="s">
        <v>12</v>
      </c>
      <c r="H30" s="218"/>
      <c r="I30" s="219"/>
    </row>
    <row r="31" ht="22.5" spans="1:9">
      <c r="A31" s="218">
        <v>410001</v>
      </c>
      <c r="B31" s="218">
        <v>27</v>
      </c>
      <c r="C31" s="219" t="s">
        <v>51</v>
      </c>
      <c r="D31" s="218" t="s">
        <v>16</v>
      </c>
      <c r="E31" s="219" t="s">
        <v>52</v>
      </c>
      <c r="F31" s="219" t="s">
        <v>31</v>
      </c>
      <c r="G31" s="218" t="s">
        <v>12</v>
      </c>
      <c r="H31" s="218"/>
      <c r="I31" s="219"/>
    </row>
    <row r="32" ht="22.5" spans="1:9">
      <c r="A32" s="218">
        <v>414001</v>
      </c>
      <c r="B32" s="218">
        <v>28</v>
      </c>
      <c r="C32" s="219" t="s">
        <v>53</v>
      </c>
      <c r="D32" s="218" t="s">
        <v>16</v>
      </c>
      <c r="E32" s="219" t="s">
        <v>54</v>
      </c>
      <c r="F32" s="219" t="s">
        <v>31</v>
      </c>
      <c r="G32" s="218" t="s">
        <v>12</v>
      </c>
      <c r="H32" s="218"/>
      <c r="I32" s="219"/>
    </row>
    <row r="33" ht="22.5" spans="1:9">
      <c r="A33" s="218">
        <v>416001</v>
      </c>
      <c r="B33" s="218">
        <v>29</v>
      </c>
      <c r="C33" s="219" t="s">
        <v>55</v>
      </c>
      <c r="D33" s="218" t="s">
        <v>16</v>
      </c>
      <c r="E33" s="219" t="s">
        <v>56</v>
      </c>
      <c r="F33" s="219" t="s">
        <v>31</v>
      </c>
      <c r="G33" s="218" t="s">
        <v>12</v>
      </c>
      <c r="H33" s="218"/>
      <c r="I33" s="219"/>
    </row>
    <row r="34" ht="22.5" spans="1:9">
      <c r="A34" s="218">
        <v>409001</v>
      </c>
      <c r="B34" s="218">
        <v>30</v>
      </c>
      <c r="C34" s="219" t="s">
        <v>57</v>
      </c>
      <c r="D34" s="218" t="s">
        <v>16</v>
      </c>
      <c r="E34" s="219" t="s">
        <v>58</v>
      </c>
      <c r="F34" s="219" t="s">
        <v>59</v>
      </c>
      <c r="G34" s="218" t="s">
        <v>12</v>
      </c>
      <c r="H34" s="218"/>
      <c r="I34" s="219"/>
    </row>
    <row r="35" ht="22.5" spans="1:9">
      <c r="A35" s="218">
        <v>307001</v>
      </c>
      <c r="B35" s="218">
        <v>31</v>
      </c>
      <c r="C35" s="219" t="s">
        <v>60</v>
      </c>
      <c r="D35" s="218"/>
      <c r="E35" s="219" t="s">
        <v>60</v>
      </c>
      <c r="F35" s="219" t="s">
        <v>44</v>
      </c>
      <c r="G35" s="218" t="s">
        <v>12</v>
      </c>
      <c r="H35" s="218"/>
      <c r="I35" s="219"/>
    </row>
    <row r="36" ht="22.5" spans="1:9">
      <c r="A36" s="218">
        <v>257001</v>
      </c>
      <c r="B36" s="218">
        <v>32</v>
      </c>
      <c r="C36" s="219" t="s">
        <v>61</v>
      </c>
      <c r="D36" s="218" t="s">
        <v>16</v>
      </c>
      <c r="E36" s="219" t="s">
        <v>62</v>
      </c>
      <c r="F36" s="219" t="s">
        <v>20</v>
      </c>
      <c r="G36" s="218" t="s">
        <v>12</v>
      </c>
      <c r="H36" s="218"/>
      <c r="I36" s="219"/>
    </row>
    <row r="37" ht="22.5" spans="1:9">
      <c r="A37" s="218">
        <v>330001</v>
      </c>
      <c r="B37" s="218">
        <v>33</v>
      </c>
      <c r="C37" s="219" t="s">
        <v>63</v>
      </c>
      <c r="D37" s="218" t="s">
        <v>16</v>
      </c>
      <c r="E37" s="219" t="s">
        <v>64</v>
      </c>
      <c r="F37" s="219" t="s">
        <v>29</v>
      </c>
      <c r="G37" s="218" t="s">
        <v>12</v>
      </c>
      <c r="H37" s="218"/>
      <c r="I37" s="219"/>
    </row>
    <row r="38" ht="22.5" spans="1:9">
      <c r="A38" s="218">
        <v>107001</v>
      </c>
      <c r="B38" s="218">
        <v>34</v>
      </c>
      <c r="C38" s="219" t="s">
        <v>65</v>
      </c>
      <c r="D38" s="218"/>
      <c r="E38" s="219" t="s">
        <v>65</v>
      </c>
      <c r="F38" s="219" t="s">
        <v>11</v>
      </c>
      <c r="G38" s="218" t="s">
        <v>12</v>
      </c>
      <c r="H38" s="218"/>
      <c r="I38" s="219"/>
    </row>
    <row r="39" ht="22.5" spans="1:9">
      <c r="A39" s="220">
        <v>193001</v>
      </c>
      <c r="B39" s="220">
        <v>35</v>
      </c>
      <c r="C39" s="221" t="s">
        <v>66</v>
      </c>
      <c r="D39" s="220" t="s">
        <v>16</v>
      </c>
      <c r="E39" s="221" t="s">
        <v>67</v>
      </c>
      <c r="F39" s="221" t="s">
        <v>44</v>
      </c>
      <c r="G39" s="220" t="s">
        <v>12</v>
      </c>
      <c r="H39" s="220"/>
      <c r="I39" s="221" t="s">
        <v>68</v>
      </c>
    </row>
    <row r="40" ht="22.5" spans="1:9">
      <c r="A40" s="218">
        <v>114001</v>
      </c>
      <c r="B40" s="218">
        <v>36</v>
      </c>
      <c r="C40" s="219" t="s">
        <v>69</v>
      </c>
      <c r="D40" s="218"/>
      <c r="E40" s="219" t="s">
        <v>69</v>
      </c>
      <c r="F40" s="219" t="s">
        <v>11</v>
      </c>
      <c r="G40" s="218" t="s">
        <v>12</v>
      </c>
      <c r="H40" s="218"/>
      <c r="I40" s="219"/>
    </row>
    <row r="41" ht="22.5" spans="1:9">
      <c r="A41" s="218">
        <v>152001</v>
      </c>
      <c r="B41" s="218">
        <v>37</v>
      </c>
      <c r="C41" s="219" t="s">
        <v>70</v>
      </c>
      <c r="D41" s="218"/>
      <c r="E41" s="219" t="s">
        <v>70</v>
      </c>
      <c r="F41" s="219" t="s">
        <v>34</v>
      </c>
      <c r="G41" s="218" t="s">
        <v>12</v>
      </c>
      <c r="H41" s="218"/>
      <c r="I41" s="219"/>
    </row>
    <row r="42" ht="22.5" spans="1:9">
      <c r="A42" s="220"/>
      <c r="B42" s="220"/>
      <c r="C42" s="221" t="s">
        <v>71</v>
      </c>
      <c r="D42" s="220"/>
      <c r="E42" s="221" t="s">
        <v>72</v>
      </c>
      <c r="F42" s="221" t="s">
        <v>11</v>
      </c>
      <c r="G42" s="220"/>
      <c r="H42" s="220"/>
      <c r="I42" s="221" t="s">
        <v>73</v>
      </c>
    </row>
    <row r="43" ht="22.5" spans="1:9">
      <c r="A43" s="218">
        <v>109001</v>
      </c>
      <c r="B43" s="218">
        <v>38</v>
      </c>
      <c r="C43" s="219" t="s">
        <v>74</v>
      </c>
      <c r="D43" s="218" t="s">
        <v>16</v>
      </c>
      <c r="E43" s="219" t="s">
        <v>75</v>
      </c>
      <c r="F43" s="219" t="s">
        <v>11</v>
      </c>
      <c r="G43" s="218" t="s">
        <v>12</v>
      </c>
      <c r="H43" s="218"/>
      <c r="I43" s="219"/>
    </row>
    <row r="44" ht="22.5" spans="1:9">
      <c r="A44" s="218">
        <v>110001</v>
      </c>
      <c r="B44" s="218">
        <v>39</v>
      </c>
      <c r="C44" s="219" t="s">
        <v>76</v>
      </c>
      <c r="D44" s="218" t="s">
        <v>16</v>
      </c>
      <c r="E44" s="219" t="s">
        <v>77</v>
      </c>
      <c r="F44" s="219" t="s">
        <v>11</v>
      </c>
      <c r="G44" s="218" t="s">
        <v>12</v>
      </c>
      <c r="H44" s="218"/>
      <c r="I44" s="219"/>
    </row>
    <row r="45" ht="22.5" spans="1:9">
      <c r="A45" s="218">
        <v>262001</v>
      </c>
      <c r="B45" s="218">
        <v>40</v>
      </c>
      <c r="C45" s="219" t="s">
        <v>78</v>
      </c>
      <c r="D45" s="218"/>
      <c r="E45" s="219" t="s">
        <v>78</v>
      </c>
      <c r="F45" s="219" t="s">
        <v>20</v>
      </c>
      <c r="G45" s="218" t="s">
        <v>12</v>
      </c>
      <c r="H45" s="218"/>
      <c r="I45" s="219"/>
    </row>
    <row r="46" ht="22.5" spans="1:9">
      <c r="A46" s="220">
        <v>182001</v>
      </c>
      <c r="B46" s="220">
        <v>41</v>
      </c>
      <c r="C46" s="221" t="s">
        <v>79</v>
      </c>
      <c r="D46" s="220" t="s">
        <v>16</v>
      </c>
      <c r="E46" s="221" t="s">
        <v>80</v>
      </c>
      <c r="F46" s="221" t="s">
        <v>34</v>
      </c>
      <c r="G46" s="220" t="s">
        <v>12</v>
      </c>
      <c r="H46" s="220"/>
      <c r="I46" s="221" t="s">
        <v>81</v>
      </c>
    </row>
    <row r="47" ht="22.5" spans="1:9">
      <c r="A47" s="218">
        <v>111001</v>
      </c>
      <c r="B47" s="218">
        <v>42</v>
      </c>
      <c r="C47" s="219" t="s">
        <v>82</v>
      </c>
      <c r="D47" s="218"/>
      <c r="E47" s="219" t="s">
        <v>82</v>
      </c>
      <c r="F47" s="219" t="s">
        <v>11</v>
      </c>
      <c r="G47" s="218" t="s">
        <v>12</v>
      </c>
      <c r="H47" s="218"/>
      <c r="I47" s="219"/>
    </row>
    <row r="48" ht="22.5" spans="1:9">
      <c r="A48" s="218">
        <v>309001</v>
      </c>
      <c r="B48" s="218">
        <v>43</v>
      </c>
      <c r="C48" s="219" t="s">
        <v>83</v>
      </c>
      <c r="D48" s="218"/>
      <c r="E48" s="219" t="s">
        <v>83</v>
      </c>
      <c r="F48" s="219" t="s">
        <v>44</v>
      </c>
      <c r="G48" s="218" t="s">
        <v>12</v>
      </c>
      <c r="H48" s="218"/>
      <c r="I48" s="219"/>
    </row>
    <row r="49" ht="22.5" spans="1:9">
      <c r="A49" s="220">
        <v>115001</v>
      </c>
      <c r="B49" s="220">
        <v>44</v>
      </c>
      <c r="C49" s="221" t="s">
        <v>84</v>
      </c>
      <c r="D49" s="220" t="s">
        <v>16</v>
      </c>
      <c r="E49" s="221" t="s">
        <v>85</v>
      </c>
      <c r="F49" s="221" t="s">
        <v>34</v>
      </c>
      <c r="G49" s="220" t="s">
        <v>12</v>
      </c>
      <c r="H49" s="220"/>
      <c r="I49" s="221" t="s">
        <v>86</v>
      </c>
    </row>
    <row r="50" ht="22.5" spans="1:9">
      <c r="A50" s="218">
        <v>305001</v>
      </c>
      <c r="B50" s="218">
        <v>45</v>
      </c>
      <c r="C50" s="219" t="s">
        <v>87</v>
      </c>
      <c r="D50" s="218"/>
      <c r="E50" s="219" t="s">
        <v>87</v>
      </c>
      <c r="F50" s="219" t="s">
        <v>44</v>
      </c>
      <c r="G50" s="218" t="s">
        <v>12</v>
      </c>
      <c r="H50" s="218"/>
      <c r="I50" s="219"/>
    </row>
    <row r="51" ht="22.5" spans="1:9">
      <c r="A51" s="220">
        <v>119001</v>
      </c>
      <c r="B51" s="220">
        <v>46</v>
      </c>
      <c r="C51" s="221" t="s">
        <v>88</v>
      </c>
      <c r="D51" s="220" t="s">
        <v>16</v>
      </c>
      <c r="E51" s="221" t="s">
        <v>89</v>
      </c>
      <c r="F51" s="221" t="s">
        <v>11</v>
      </c>
      <c r="G51" s="220" t="s">
        <v>12</v>
      </c>
      <c r="H51" s="220"/>
      <c r="I51" s="221" t="s">
        <v>68</v>
      </c>
    </row>
    <row r="52" ht="22.5" spans="1:9">
      <c r="A52" s="218">
        <v>190001</v>
      </c>
      <c r="B52" s="218">
        <v>47</v>
      </c>
      <c r="C52" s="219" t="s">
        <v>90</v>
      </c>
      <c r="D52" s="218"/>
      <c r="E52" s="219" t="s">
        <v>90</v>
      </c>
      <c r="F52" s="219" t="s">
        <v>11</v>
      </c>
      <c r="G52" s="218" t="s">
        <v>12</v>
      </c>
      <c r="H52" s="218"/>
      <c r="I52" s="219"/>
    </row>
    <row r="53" ht="22.5" spans="1:9">
      <c r="A53" s="218">
        <v>112001</v>
      </c>
      <c r="B53" s="218">
        <v>48</v>
      </c>
      <c r="C53" s="219" t="s">
        <v>91</v>
      </c>
      <c r="D53" s="218"/>
      <c r="E53" s="219" t="s">
        <v>91</v>
      </c>
      <c r="F53" s="219" t="s">
        <v>11</v>
      </c>
      <c r="G53" s="218" t="s">
        <v>12</v>
      </c>
      <c r="H53" s="218"/>
      <c r="I53" s="219"/>
    </row>
    <row r="54" ht="22.5" spans="1:9">
      <c r="A54" s="218">
        <v>189001</v>
      </c>
      <c r="B54" s="218">
        <v>49</v>
      </c>
      <c r="C54" s="219" t="s">
        <v>92</v>
      </c>
      <c r="D54" s="218" t="s">
        <v>16</v>
      </c>
      <c r="E54" s="219" t="s">
        <v>93</v>
      </c>
      <c r="F54" s="219" t="s">
        <v>94</v>
      </c>
      <c r="G54" s="218" t="s">
        <v>12</v>
      </c>
      <c r="H54" s="218"/>
      <c r="I54" s="219"/>
    </row>
    <row r="55" ht="22.5" spans="1:9">
      <c r="A55" s="218">
        <v>118001</v>
      </c>
      <c r="B55" s="218">
        <v>50</v>
      </c>
      <c r="C55" s="219" t="s">
        <v>95</v>
      </c>
      <c r="D55" s="218" t="s">
        <v>16</v>
      </c>
      <c r="E55" s="219" t="s">
        <v>96</v>
      </c>
      <c r="F55" s="219" t="s">
        <v>11</v>
      </c>
      <c r="G55" s="218" t="s">
        <v>12</v>
      </c>
      <c r="H55" s="218"/>
      <c r="I55" s="219"/>
    </row>
    <row r="56" ht="22.5" spans="1:9">
      <c r="A56" s="220">
        <v>479001</v>
      </c>
      <c r="B56" s="220">
        <v>51</v>
      </c>
      <c r="C56" s="221" t="s">
        <v>97</v>
      </c>
      <c r="D56" s="220" t="s">
        <v>16</v>
      </c>
      <c r="E56" s="221" t="s">
        <v>98</v>
      </c>
      <c r="F56" s="221" t="s">
        <v>34</v>
      </c>
      <c r="G56" s="220" t="s">
        <v>12</v>
      </c>
      <c r="H56" s="220"/>
      <c r="I56" s="221" t="s">
        <v>81</v>
      </c>
    </row>
    <row r="57" ht="22.5" spans="1:9">
      <c r="A57" s="218">
        <v>468001</v>
      </c>
      <c r="B57" s="218">
        <v>52</v>
      </c>
      <c r="C57" s="219" t="s">
        <v>99</v>
      </c>
      <c r="D57" s="218"/>
      <c r="E57" s="219" t="s">
        <v>99</v>
      </c>
      <c r="F57" s="219" t="s">
        <v>34</v>
      </c>
      <c r="G57" s="218" t="s">
        <v>12</v>
      </c>
      <c r="H57" s="218"/>
      <c r="I57" s="219"/>
    </row>
    <row r="58" ht="22.5" spans="1:9">
      <c r="A58" s="218">
        <v>475001</v>
      </c>
      <c r="B58" s="218">
        <v>53</v>
      </c>
      <c r="C58" s="219" t="s">
        <v>100</v>
      </c>
      <c r="D58" s="218"/>
      <c r="E58" s="219" t="s">
        <v>100</v>
      </c>
      <c r="F58" s="219" t="s">
        <v>34</v>
      </c>
      <c r="G58" s="218" t="s">
        <v>12</v>
      </c>
      <c r="H58" s="218"/>
      <c r="I58" s="219"/>
    </row>
    <row r="59" ht="22.5" spans="1:9">
      <c r="A59" s="218">
        <v>476001</v>
      </c>
      <c r="B59" s="218">
        <v>54</v>
      </c>
      <c r="C59" s="219" t="s">
        <v>101</v>
      </c>
      <c r="D59" s="218"/>
      <c r="E59" s="219" t="s">
        <v>101</v>
      </c>
      <c r="F59" s="219" t="s">
        <v>34</v>
      </c>
      <c r="G59" s="218" t="s">
        <v>12</v>
      </c>
      <c r="H59" s="218"/>
      <c r="I59" s="219"/>
    </row>
    <row r="60" ht="22.5" spans="1:9">
      <c r="A60" s="218">
        <v>303001</v>
      </c>
      <c r="B60" s="218">
        <v>55</v>
      </c>
      <c r="C60" s="219" t="s">
        <v>102</v>
      </c>
      <c r="D60" s="218" t="s">
        <v>16</v>
      </c>
      <c r="E60" s="219" t="s">
        <v>103</v>
      </c>
      <c r="F60" s="219" t="s">
        <v>44</v>
      </c>
      <c r="G60" s="218" t="s">
        <v>12</v>
      </c>
      <c r="H60" s="218"/>
      <c r="I60" s="219"/>
    </row>
    <row r="61" ht="22.5" spans="1:9">
      <c r="A61" s="220">
        <v>337001</v>
      </c>
      <c r="B61" s="220">
        <v>56</v>
      </c>
      <c r="C61" s="221" t="s">
        <v>104</v>
      </c>
      <c r="D61" s="220" t="s">
        <v>16</v>
      </c>
      <c r="E61" s="221" t="s">
        <v>104</v>
      </c>
      <c r="F61" s="221" t="s">
        <v>29</v>
      </c>
      <c r="G61" s="220" t="s">
        <v>12</v>
      </c>
      <c r="H61" s="220"/>
      <c r="I61" s="221" t="s">
        <v>105</v>
      </c>
    </row>
    <row r="62" ht="22.5" spans="1:9">
      <c r="A62" s="220">
        <v>331001</v>
      </c>
      <c r="B62" s="220">
        <v>57</v>
      </c>
      <c r="C62" s="221" t="s">
        <v>106</v>
      </c>
      <c r="D62" s="220" t="s">
        <v>16</v>
      </c>
      <c r="E62" s="221" t="s">
        <v>107</v>
      </c>
      <c r="F62" s="221" t="s">
        <v>29</v>
      </c>
      <c r="G62" s="220" t="s">
        <v>12</v>
      </c>
      <c r="H62" s="220"/>
      <c r="I62" s="221" t="s">
        <v>108</v>
      </c>
    </row>
    <row r="63" ht="22.5" spans="1:9">
      <c r="A63" s="218">
        <v>338001</v>
      </c>
      <c r="B63" s="218">
        <v>58</v>
      </c>
      <c r="C63" s="219" t="s">
        <v>109</v>
      </c>
      <c r="D63" s="218"/>
      <c r="E63" s="219" t="s">
        <v>109</v>
      </c>
      <c r="F63" s="219" t="s">
        <v>29</v>
      </c>
      <c r="G63" s="218" t="s">
        <v>12</v>
      </c>
      <c r="H63" s="218"/>
      <c r="I63" s="219"/>
    </row>
    <row r="64" ht="22.5" spans="1:9">
      <c r="A64" s="218">
        <v>273001</v>
      </c>
      <c r="B64" s="218">
        <v>59</v>
      </c>
      <c r="C64" s="219" t="s">
        <v>110</v>
      </c>
      <c r="D64" s="218"/>
      <c r="E64" s="219" t="s">
        <v>110</v>
      </c>
      <c r="F64" s="219" t="s">
        <v>20</v>
      </c>
      <c r="G64" s="218" t="s">
        <v>12</v>
      </c>
      <c r="H64" s="218"/>
      <c r="I64" s="219"/>
    </row>
    <row r="65" ht="22.5" spans="1:9">
      <c r="A65" s="220"/>
      <c r="B65" s="220"/>
      <c r="C65" s="221" t="s">
        <v>111</v>
      </c>
      <c r="D65" s="220"/>
      <c r="E65" s="221" t="s">
        <v>58</v>
      </c>
      <c r="F65" s="221" t="s">
        <v>59</v>
      </c>
      <c r="G65" s="220"/>
      <c r="H65" s="220"/>
      <c r="I65" s="221" t="s">
        <v>112</v>
      </c>
    </row>
    <row r="66" ht="22.5" spans="1:9">
      <c r="A66" s="218">
        <v>265001</v>
      </c>
      <c r="B66" s="218">
        <v>60</v>
      </c>
      <c r="C66" s="219" t="s">
        <v>113</v>
      </c>
      <c r="D66" s="218"/>
      <c r="E66" s="219" t="s">
        <v>113</v>
      </c>
      <c r="F66" s="219" t="s">
        <v>20</v>
      </c>
      <c r="G66" s="218" t="s">
        <v>12</v>
      </c>
      <c r="H66" s="218"/>
      <c r="I66" s="219"/>
    </row>
    <row r="67" ht="22.5" spans="1:9">
      <c r="A67" s="218">
        <v>127001</v>
      </c>
      <c r="B67" s="218">
        <v>61</v>
      </c>
      <c r="C67" s="219" t="s">
        <v>114</v>
      </c>
      <c r="D67" s="218"/>
      <c r="E67" s="219" t="s">
        <v>114</v>
      </c>
      <c r="F67" s="219" t="s">
        <v>11</v>
      </c>
      <c r="G67" s="218" t="s">
        <v>12</v>
      </c>
      <c r="H67" s="218"/>
      <c r="I67" s="219"/>
    </row>
    <row r="68" ht="22.5" spans="1:9">
      <c r="A68" s="218">
        <v>128001</v>
      </c>
      <c r="B68" s="218">
        <v>62</v>
      </c>
      <c r="C68" s="219" t="s">
        <v>115</v>
      </c>
      <c r="D68" s="218"/>
      <c r="E68" s="219" t="s">
        <v>115</v>
      </c>
      <c r="F68" s="219" t="s">
        <v>11</v>
      </c>
      <c r="G68" s="218" t="s">
        <v>12</v>
      </c>
      <c r="H68" s="218"/>
      <c r="I68" s="219"/>
    </row>
    <row r="69" ht="22.5" spans="1:9">
      <c r="A69" s="218">
        <v>129001</v>
      </c>
      <c r="B69" s="218">
        <v>63</v>
      </c>
      <c r="C69" s="219" t="s">
        <v>116</v>
      </c>
      <c r="D69" s="218"/>
      <c r="E69" s="219" t="s">
        <v>116</v>
      </c>
      <c r="F69" s="219" t="s">
        <v>11</v>
      </c>
      <c r="G69" s="218" t="s">
        <v>12</v>
      </c>
      <c r="H69" s="218"/>
      <c r="I69" s="219"/>
    </row>
    <row r="70" ht="22.5" spans="1:9">
      <c r="A70" s="218">
        <v>132001</v>
      </c>
      <c r="B70" s="218">
        <v>64</v>
      </c>
      <c r="C70" s="219" t="s">
        <v>117</v>
      </c>
      <c r="D70" s="218"/>
      <c r="E70" s="219" t="s">
        <v>117</v>
      </c>
      <c r="F70" s="219" t="s">
        <v>11</v>
      </c>
      <c r="G70" s="218" t="s">
        <v>12</v>
      </c>
      <c r="H70" s="218"/>
      <c r="I70" s="219"/>
    </row>
    <row r="71" ht="22.5" spans="1:9">
      <c r="A71" s="218">
        <v>301001</v>
      </c>
      <c r="B71" s="218">
        <v>65</v>
      </c>
      <c r="C71" s="219" t="s">
        <v>118</v>
      </c>
      <c r="D71" s="218"/>
      <c r="E71" s="219" t="s">
        <v>118</v>
      </c>
      <c r="F71" s="219" t="s">
        <v>44</v>
      </c>
      <c r="G71" s="218" t="s">
        <v>12</v>
      </c>
      <c r="H71" s="218"/>
      <c r="I71" s="219"/>
    </row>
    <row r="72" ht="22.5" spans="1:9">
      <c r="A72" s="218">
        <v>269001</v>
      </c>
      <c r="B72" s="218">
        <v>66</v>
      </c>
      <c r="C72" s="219" t="s">
        <v>119</v>
      </c>
      <c r="D72" s="218"/>
      <c r="E72" s="219" t="s">
        <v>119</v>
      </c>
      <c r="F72" s="219" t="s">
        <v>20</v>
      </c>
      <c r="G72" s="218" t="s">
        <v>12</v>
      </c>
      <c r="H72" s="218"/>
      <c r="I72" s="219"/>
    </row>
    <row r="73" ht="22.5" spans="1:9">
      <c r="A73" s="218">
        <v>164001</v>
      </c>
      <c r="B73" s="218">
        <v>67</v>
      </c>
      <c r="C73" s="219" t="s">
        <v>120</v>
      </c>
      <c r="D73" s="218"/>
      <c r="E73" s="219" t="s">
        <v>120</v>
      </c>
      <c r="F73" s="219" t="s">
        <v>11</v>
      </c>
      <c r="G73" s="218" t="s">
        <v>12</v>
      </c>
      <c r="H73" s="218"/>
      <c r="I73" s="219"/>
    </row>
    <row r="74" ht="22.5" spans="1:9">
      <c r="A74" s="218">
        <v>165001</v>
      </c>
      <c r="B74" s="218">
        <v>68</v>
      </c>
      <c r="C74" s="219" t="s">
        <v>121</v>
      </c>
      <c r="D74" s="218"/>
      <c r="E74" s="219" t="s">
        <v>121</v>
      </c>
      <c r="F74" s="219" t="s">
        <v>11</v>
      </c>
      <c r="G74" s="218" t="s">
        <v>12</v>
      </c>
      <c r="H74" s="218"/>
      <c r="I74" s="219"/>
    </row>
    <row r="75" ht="22.5" spans="1:9">
      <c r="A75" s="218">
        <v>166001</v>
      </c>
      <c r="B75" s="218">
        <v>69</v>
      </c>
      <c r="C75" s="219" t="s">
        <v>122</v>
      </c>
      <c r="D75" s="218"/>
      <c r="E75" s="219" t="s">
        <v>122</v>
      </c>
      <c r="F75" s="219" t="s">
        <v>11</v>
      </c>
      <c r="G75" s="218" t="s">
        <v>12</v>
      </c>
      <c r="H75" s="218"/>
      <c r="I75" s="219"/>
    </row>
    <row r="76" ht="22.5" spans="1:9">
      <c r="A76" s="218">
        <v>167001</v>
      </c>
      <c r="B76" s="218">
        <v>70</v>
      </c>
      <c r="C76" s="219" t="s">
        <v>123</v>
      </c>
      <c r="D76" s="218"/>
      <c r="E76" s="219" t="s">
        <v>123</v>
      </c>
      <c r="F76" s="219" t="s">
        <v>11</v>
      </c>
      <c r="G76" s="218" t="s">
        <v>12</v>
      </c>
      <c r="H76" s="218"/>
      <c r="I76" s="219"/>
    </row>
    <row r="77" ht="22.5" spans="1:9">
      <c r="A77" s="218">
        <v>168001</v>
      </c>
      <c r="B77" s="218">
        <v>71</v>
      </c>
      <c r="C77" s="219" t="s">
        <v>124</v>
      </c>
      <c r="D77" s="218"/>
      <c r="E77" s="219" t="s">
        <v>124</v>
      </c>
      <c r="F77" s="219" t="s">
        <v>11</v>
      </c>
      <c r="G77" s="218" t="s">
        <v>12</v>
      </c>
      <c r="H77" s="218"/>
      <c r="I77" s="219"/>
    </row>
    <row r="78" ht="22.5" spans="1:9">
      <c r="A78" s="218">
        <v>187001</v>
      </c>
      <c r="B78" s="218">
        <v>72</v>
      </c>
      <c r="C78" s="219" t="s">
        <v>125</v>
      </c>
      <c r="D78" s="218"/>
      <c r="E78" s="219" t="s">
        <v>125</v>
      </c>
      <c r="F78" s="219" t="s">
        <v>11</v>
      </c>
      <c r="G78" s="218" t="s">
        <v>12</v>
      </c>
      <c r="H78" s="218"/>
      <c r="I78" s="219"/>
    </row>
    <row r="79" ht="22.5" spans="1:9">
      <c r="A79" s="218">
        <v>192001</v>
      </c>
      <c r="B79" s="218">
        <v>73</v>
      </c>
      <c r="C79" s="219" t="s">
        <v>126</v>
      </c>
      <c r="D79" s="218"/>
      <c r="E79" s="219" t="s">
        <v>126</v>
      </c>
      <c r="F79" s="219" t="s">
        <v>11</v>
      </c>
      <c r="G79" s="218" t="s">
        <v>12</v>
      </c>
      <c r="H79" s="218"/>
      <c r="I79" s="219"/>
    </row>
    <row r="80" ht="22.5" spans="1:9">
      <c r="A80" s="218">
        <v>159001</v>
      </c>
      <c r="B80" s="218">
        <v>74</v>
      </c>
      <c r="C80" s="219" t="s">
        <v>127</v>
      </c>
      <c r="D80" s="218"/>
      <c r="E80" s="219" t="s">
        <v>127</v>
      </c>
      <c r="F80" s="219" t="s">
        <v>11</v>
      </c>
      <c r="G80" s="218" t="s">
        <v>12</v>
      </c>
      <c r="H80" s="218"/>
      <c r="I80" s="219"/>
    </row>
    <row r="81" ht="22.5" spans="1:9">
      <c r="A81" s="218">
        <v>160001</v>
      </c>
      <c r="B81" s="218">
        <v>75</v>
      </c>
      <c r="C81" s="219" t="s">
        <v>128</v>
      </c>
      <c r="D81" s="218"/>
      <c r="E81" s="219" t="s">
        <v>128</v>
      </c>
      <c r="F81" s="219" t="s">
        <v>11</v>
      </c>
      <c r="G81" s="218" t="s">
        <v>12</v>
      </c>
      <c r="H81" s="218"/>
      <c r="I81" s="219"/>
    </row>
    <row r="82" ht="22.5" spans="1:9">
      <c r="A82" s="218">
        <v>161001</v>
      </c>
      <c r="B82" s="218">
        <v>76</v>
      </c>
      <c r="C82" s="219" t="s">
        <v>129</v>
      </c>
      <c r="D82" s="218"/>
      <c r="E82" s="219" t="s">
        <v>129</v>
      </c>
      <c r="F82" s="219" t="s">
        <v>11</v>
      </c>
      <c r="G82" s="218" t="s">
        <v>12</v>
      </c>
      <c r="H82" s="218"/>
      <c r="I82" s="219"/>
    </row>
    <row r="83" ht="22.5" spans="1:9">
      <c r="A83" s="218">
        <v>162001</v>
      </c>
      <c r="B83" s="218">
        <v>77</v>
      </c>
      <c r="C83" s="219" t="s">
        <v>130</v>
      </c>
      <c r="D83" s="218"/>
      <c r="E83" s="219" t="s">
        <v>130</v>
      </c>
      <c r="F83" s="219" t="s">
        <v>11</v>
      </c>
      <c r="G83" s="218" t="s">
        <v>12</v>
      </c>
      <c r="H83" s="218"/>
      <c r="I83" s="219"/>
    </row>
    <row r="84" ht="22.5" spans="1:9">
      <c r="A84" s="218">
        <v>163001</v>
      </c>
      <c r="B84" s="218">
        <v>78</v>
      </c>
      <c r="C84" s="219" t="s">
        <v>131</v>
      </c>
      <c r="D84" s="218"/>
      <c r="E84" s="219" t="s">
        <v>131</v>
      </c>
      <c r="F84" s="219" t="s">
        <v>11</v>
      </c>
      <c r="G84" s="218" t="s">
        <v>12</v>
      </c>
      <c r="H84" s="218"/>
      <c r="I84" s="219"/>
    </row>
    <row r="85" ht="22.5" spans="1:9">
      <c r="A85" s="218">
        <v>186001</v>
      </c>
      <c r="B85" s="218">
        <v>79</v>
      </c>
      <c r="C85" s="219" t="s">
        <v>132</v>
      </c>
      <c r="D85" s="218"/>
      <c r="E85" s="219" t="s">
        <v>132</v>
      </c>
      <c r="F85" s="219" t="s">
        <v>11</v>
      </c>
      <c r="G85" s="218" t="s">
        <v>12</v>
      </c>
      <c r="H85" s="218"/>
      <c r="I85" s="219"/>
    </row>
    <row r="86" ht="22.5" spans="1:9">
      <c r="A86" s="218">
        <v>191001</v>
      </c>
      <c r="B86" s="218">
        <v>80</v>
      </c>
      <c r="C86" s="219" t="s">
        <v>133</v>
      </c>
      <c r="D86" s="218"/>
      <c r="E86" s="219" t="s">
        <v>133</v>
      </c>
      <c r="F86" s="219" t="s">
        <v>11</v>
      </c>
      <c r="G86" s="218" t="s">
        <v>12</v>
      </c>
      <c r="H86" s="218"/>
      <c r="I86" s="219"/>
    </row>
    <row r="87" ht="22.5" spans="1:9">
      <c r="A87" s="218">
        <v>137001</v>
      </c>
      <c r="B87" s="218">
        <v>81</v>
      </c>
      <c r="C87" s="219" t="s">
        <v>134</v>
      </c>
      <c r="D87" s="218"/>
      <c r="E87" s="219" t="s">
        <v>134</v>
      </c>
      <c r="F87" s="219" t="s">
        <v>11</v>
      </c>
      <c r="G87" s="218" t="s">
        <v>12</v>
      </c>
      <c r="H87" s="218"/>
      <c r="I87" s="219"/>
    </row>
    <row r="88" ht="22.5" spans="1:9">
      <c r="A88" s="218">
        <v>138001</v>
      </c>
      <c r="B88" s="218">
        <v>82</v>
      </c>
      <c r="C88" s="219" t="s">
        <v>135</v>
      </c>
      <c r="D88" s="218"/>
      <c r="E88" s="219" t="s">
        <v>135</v>
      </c>
      <c r="F88" s="219" t="s">
        <v>11</v>
      </c>
      <c r="G88" s="218" t="s">
        <v>12</v>
      </c>
      <c r="H88" s="218"/>
      <c r="I88" s="219"/>
    </row>
    <row r="89" ht="22.5" spans="1:9">
      <c r="A89" s="218">
        <v>139001</v>
      </c>
      <c r="B89" s="218">
        <v>83</v>
      </c>
      <c r="C89" s="219" t="s">
        <v>136</v>
      </c>
      <c r="D89" s="218"/>
      <c r="E89" s="219" t="s">
        <v>136</v>
      </c>
      <c r="F89" s="219" t="s">
        <v>11</v>
      </c>
      <c r="G89" s="218" t="s">
        <v>12</v>
      </c>
      <c r="H89" s="218"/>
      <c r="I89" s="219"/>
    </row>
    <row r="90" ht="22.5" spans="1:9">
      <c r="A90" s="218">
        <v>140001</v>
      </c>
      <c r="B90" s="218">
        <v>84</v>
      </c>
      <c r="C90" s="219" t="s">
        <v>137</v>
      </c>
      <c r="D90" s="218"/>
      <c r="E90" s="219" t="s">
        <v>137</v>
      </c>
      <c r="F90" s="219" t="s">
        <v>11</v>
      </c>
      <c r="G90" s="218" t="s">
        <v>12</v>
      </c>
      <c r="H90" s="218"/>
      <c r="I90" s="219"/>
    </row>
    <row r="91" ht="22.5" spans="1:9">
      <c r="A91" s="218">
        <v>141001</v>
      </c>
      <c r="B91" s="218">
        <v>85</v>
      </c>
      <c r="C91" s="219" t="s">
        <v>138</v>
      </c>
      <c r="D91" s="218"/>
      <c r="E91" s="219" t="s">
        <v>138</v>
      </c>
      <c r="F91" s="219" t="s">
        <v>11</v>
      </c>
      <c r="G91" s="218" t="s">
        <v>12</v>
      </c>
      <c r="H91" s="218"/>
      <c r="I91" s="219"/>
    </row>
    <row r="92" ht="22.5" spans="1:9">
      <c r="A92" s="218">
        <v>142001</v>
      </c>
      <c r="B92" s="218">
        <v>86</v>
      </c>
      <c r="C92" s="219" t="s">
        <v>139</v>
      </c>
      <c r="D92" s="218"/>
      <c r="E92" s="219" t="s">
        <v>139</v>
      </c>
      <c r="F92" s="219" t="s">
        <v>11</v>
      </c>
      <c r="G92" s="218" t="s">
        <v>12</v>
      </c>
      <c r="H92" s="218"/>
      <c r="I92" s="219"/>
    </row>
    <row r="93" ht="22.5" spans="1:9">
      <c r="A93" s="218">
        <v>143001</v>
      </c>
      <c r="B93" s="218">
        <v>87</v>
      </c>
      <c r="C93" s="219" t="s">
        <v>140</v>
      </c>
      <c r="D93" s="218"/>
      <c r="E93" s="219" t="s">
        <v>140</v>
      </c>
      <c r="F93" s="219" t="s">
        <v>11</v>
      </c>
      <c r="G93" s="218" t="s">
        <v>12</v>
      </c>
      <c r="H93" s="218"/>
      <c r="I93" s="219"/>
    </row>
    <row r="94" ht="22.5" spans="1:9">
      <c r="A94" s="218">
        <v>134001</v>
      </c>
      <c r="B94" s="218">
        <v>88</v>
      </c>
      <c r="C94" s="219" t="s">
        <v>141</v>
      </c>
      <c r="D94" s="218"/>
      <c r="E94" s="219" t="s">
        <v>141</v>
      </c>
      <c r="F94" s="219" t="s">
        <v>11</v>
      </c>
      <c r="G94" s="218" t="s">
        <v>12</v>
      </c>
      <c r="H94" s="218"/>
      <c r="I94" s="219"/>
    </row>
    <row r="95" ht="22.5" spans="1:9">
      <c r="A95" s="218">
        <v>133001</v>
      </c>
      <c r="B95" s="218">
        <v>89</v>
      </c>
      <c r="C95" s="219" t="s">
        <v>142</v>
      </c>
      <c r="D95" s="218"/>
      <c r="E95" s="219" t="s">
        <v>142</v>
      </c>
      <c r="F95" s="219" t="s">
        <v>11</v>
      </c>
      <c r="G95" s="218" t="s">
        <v>12</v>
      </c>
      <c r="H95" s="218"/>
      <c r="I95" s="219"/>
    </row>
    <row r="96" ht="22.5" spans="1:9">
      <c r="A96" s="218">
        <v>135001</v>
      </c>
      <c r="B96" s="218">
        <v>90</v>
      </c>
      <c r="C96" s="219" t="s">
        <v>143</v>
      </c>
      <c r="D96" s="218"/>
      <c r="E96" s="219" t="s">
        <v>143</v>
      </c>
      <c r="F96" s="219" t="s">
        <v>11</v>
      </c>
      <c r="G96" s="218" t="s">
        <v>12</v>
      </c>
      <c r="H96" s="218"/>
      <c r="I96" s="219"/>
    </row>
    <row r="97" ht="22.5" spans="1:9">
      <c r="A97" s="218">
        <v>175001</v>
      </c>
      <c r="B97" s="218">
        <v>91</v>
      </c>
      <c r="C97" s="219" t="s">
        <v>144</v>
      </c>
      <c r="D97" s="218"/>
      <c r="E97" s="219" t="s">
        <v>144</v>
      </c>
      <c r="F97" s="219" t="s">
        <v>11</v>
      </c>
      <c r="G97" s="218" t="s">
        <v>12</v>
      </c>
      <c r="H97" s="218"/>
      <c r="I97" s="219"/>
    </row>
    <row r="98" ht="22.5" spans="1:9">
      <c r="A98" s="218">
        <v>255001</v>
      </c>
      <c r="B98" s="218">
        <v>92</v>
      </c>
      <c r="C98" s="219" t="s">
        <v>145</v>
      </c>
      <c r="D98" s="218"/>
      <c r="E98" s="219" t="s">
        <v>145</v>
      </c>
      <c r="F98" s="219" t="s">
        <v>20</v>
      </c>
      <c r="G98" s="218" t="s">
        <v>12</v>
      </c>
      <c r="H98" s="218"/>
      <c r="I98" s="219"/>
    </row>
    <row r="99" ht="22.5" spans="1:9">
      <c r="A99" s="218">
        <v>267001</v>
      </c>
      <c r="B99" s="218">
        <v>93</v>
      </c>
      <c r="C99" s="219" t="s">
        <v>146</v>
      </c>
      <c r="D99" s="218"/>
      <c r="E99" s="219" t="s">
        <v>146</v>
      </c>
      <c r="F99" s="219" t="s">
        <v>20</v>
      </c>
      <c r="G99" s="218" t="s">
        <v>12</v>
      </c>
      <c r="H99" s="218"/>
      <c r="I99" s="219"/>
    </row>
    <row r="100" ht="22.5" spans="1:9">
      <c r="A100" s="218">
        <v>144001</v>
      </c>
      <c r="B100" s="218">
        <v>94</v>
      </c>
      <c r="C100" s="219" t="s">
        <v>147</v>
      </c>
      <c r="D100" s="218"/>
      <c r="E100" s="219" t="s">
        <v>147</v>
      </c>
      <c r="F100" s="219" t="s">
        <v>11</v>
      </c>
      <c r="G100" s="218" t="s">
        <v>12</v>
      </c>
      <c r="H100" s="218"/>
      <c r="I100" s="219"/>
    </row>
    <row r="101" ht="22.5" spans="1:9">
      <c r="A101" s="218">
        <v>259001</v>
      </c>
      <c r="B101" s="218">
        <v>95</v>
      </c>
      <c r="C101" s="219" t="s">
        <v>148</v>
      </c>
      <c r="D101" s="218"/>
      <c r="E101" s="219" t="s">
        <v>148</v>
      </c>
      <c r="F101" s="219" t="s">
        <v>20</v>
      </c>
      <c r="G101" s="218" t="s">
        <v>12</v>
      </c>
      <c r="H101" s="218"/>
      <c r="I101" s="219"/>
    </row>
    <row r="102" ht="22.5" spans="1:9">
      <c r="A102" s="218">
        <v>260001</v>
      </c>
      <c r="B102" s="218">
        <v>96</v>
      </c>
      <c r="C102" s="219" t="s">
        <v>149</v>
      </c>
      <c r="D102" s="218"/>
      <c r="E102" s="219" t="s">
        <v>149</v>
      </c>
      <c r="F102" s="219" t="s">
        <v>20</v>
      </c>
      <c r="G102" s="218" t="s">
        <v>12</v>
      </c>
      <c r="H102" s="218"/>
      <c r="I102" s="219"/>
    </row>
    <row r="103" ht="22.5" spans="1:9">
      <c r="A103" s="218">
        <v>185001</v>
      </c>
      <c r="B103" s="218">
        <v>97</v>
      </c>
      <c r="C103" s="219" t="s">
        <v>150</v>
      </c>
      <c r="D103" s="218"/>
      <c r="E103" s="219" t="s">
        <v>150</v>
      </c>
      <c r="F103" s="219" t="s">
        <v>11</v>
      </c>
      <c r="G103" s="218" t="s">
        <v>12</v>
      </c>
      <c r="H103" s="218"/>
      <c r="I103" s="219"/>
    </row>
    <row r="104" ht="22.5" spans="1:9">
      <c r="A104" s="218">
        <v>333001</v>
      </c>
      <c r="B104" s="218">
        <v>98</v>
      </c>
      <c r="C104" s="219" t="s">
        <v>151</v>
      </c>
      <c r="D104" s="218"/>
      <c r="E104" s="219" t="s">
        <v>151</v>
      </c>
      <c r="F104" s="219" t="s">
        <v>29</v>
      </c>
      <c r="G104" s="218" t="s">
        <v>12</v>
      </c>
      <c r="H104" s="218"/>
      <c r="I104" s="219"/>
    </row>
    <row r="105" ht="22.5" spans="1:9">
      <c r="A105" s="218">
        <v>122001</v>
      </c>
      <c r="B105" s="218">
        <v>99</v>
      </c>
      <c r="C105" s="219" t="s">
        <v>152</v>
      </c>
      <c r="D105" s="218"/>
      <c r="E105" s="219" t="s">
        <v>152</v>
      </c>
      <c r="F105" s="219" t="s">
        <v>34</v>
      </c>
      <c r="G105" s="218" t="s">
        <v>12</v>
      </c>
      <c r="H105" s="218"/>
      <c r="I105" s="219"/>
    </row>
    <row r="106" ht="22.5" spans="1:9">
      <c r="A106" s="218">
        <v>136001</v>
      </c>
      <c r="B106" s="218">
        <v>100</v>
      </c>
      <c r="C106" s="219" t="s">
        <v>153</v>
      </c>
      <c r="D106" s="218"/>
      <c r="E106" s="219" t="s">
        <v>153</v>
      </c>
      <c r="F106" s="219" t="s">
        <v>29</v>
      </c>
      <c r="G106" s="218" t="s">
        <v>12</v>
      </c>
      <c r="H106" s="218"/>
      <c r="I106" s="219"/>
    </row>
    <row r="107" ht="22.5" spans="1:9">
      <c r="A107" s="218">
        <v>251001</v>
      </c>
      <c r="B107" s="218">
        <v>101</v>
      </c>
      <c r="C107" s="219" t="s">
        <v>154</v>
      </c>
      <c r="D107" s="218"/>
      <c r="E107" s="219" t="s">
        <v>154</v>
      </c>
      <c r="F107" s="219" t="s">
        <v>20</v>
      </c>
      <c r="G107" s="218" t="s">
        <v>12</v>
      </c>
      <c r="H107" s="218"/>
      <c r="I107" s="219"/>
    </row>
    <row r="108" ht="22.5" spans="1:9">
      <c r="A108" s="218">
        <v>174001</v>
      </c>
      <c r="B108" s="218">
        <v>102</v>
      </c>
      <c r="C108" s="219" t="s">
        <v>155</v>
      </c>
      <c r="D108" s="218"/>
      <c r="E108" s="219" t="s">
        <v>155</v>
      </c>
      <c r="F108" s="219" t="s">
        <v>11</v>
      </c>
      <c r="G108" s="218" t="s">
        <v>12</v>
      </c>
      <c r="H108" s="218"/>
      <c r="I108" s="219"/>
    </row>
    <row r="109" ht="22.5" spans="1:9">
      <c r="A109" s="218">
        <v>268001</v>
      </c>
      <c r="B109" s="218">
        <v>103</v>
      </c>
      <c r="C109" s="219" t="s">
        <v>156</v>
      </c>
      <c r="D109" s="218"/>
      <c r="E109" s="219" t="s">
        <v>156</v>
      </c>
      <c r="F109" s="219" t="s">
        <v>20</v>
      </c>
      <c r="G109" s="218" t="s">
        <v>12</v>
      </c>
      <c r="H109" s="218"/>
      <c r="I109" s="219"/>
    </row>
    <row r="110" ht="22.5" spans="1:9">
      <c r="A110" s="218">
        <v>258001</v>
      </c>
      <c r="B110" s="218">
        <v>104</v>
      </c>
      <c r="C110" s="219" t="s">
        <v>157</v>
      </c>
      <c r="D110" s="218"/>
      <c r="E110" s="219" t="s">
        <v>157</v>
      </c>
      <c r="F110" s="219" t="s">
        <v>20</v>
      </c>
      <c r="G110" s="218" t="s">
        <v>12</v>
      </c>
      <c r="H110" s="218"/>
      <c r="I110" s="219"/>
    </row>
    <row r="111" ht="22.5" spans="1:9">
      <c r="A111" s="218">
        <v>252002</v>
      </c>
      <c r="B111" s="218">
        <v>105</v>
      </c>
      <c r="C111" s="219" t="s">
        <v>158</v>
      </c>
      <c r="D111" s="218"/>
      <c r="E111" s="219" t="s">
        <v>158</v>
      </c>
      <c r="F111" s="219" t="s">
        <v>11</v>
      </c>
      <c r="G111" s="218" t="s">
        <v>12</v>
      </c>
      <c r="H111" s="218"/>
      <c r="I111" s="219"/>
    </row>
    <row r="112" ht="22.5" spans="1:9">
      <c r="A112" s="218">
        <v>256001</v>
      </c>
      <c r="B112" s="218">
        <v>106</v>
      </c>
      <c r="C112" s="219" t="s">
        <v>159</v>
      </c>
      <c r="D112" s="218"/>
      <c r="E112" s="219" t="s">
        <v>159</v>
      </c>
      <c r="F112" s="219" t="s">
        <v>20</v>
      </c>
      <c r="G112" s="218" t="s">
        <v>12</v>
      </c>
      <c r="H112" s="218"/>
      <c r="I112" s="219"/>
    </row>
    <row r="113" ht="22.5" spans="1:9">
      <c r="A113" s="218">
        <v>272001</v>
      </c>
      <c r="B113" s="218">
        <v>107</v>
      </c>
      <c r="C113" s="219" t="s">
        <v>160</v>
      </c>
      <c r="D113" s="218"/>
      <c r="E113" s="219" t="s">
        <v>160</v>
      </c>
      <c r="F113" s="219" t="s">
        <v>20</v>
      </c>
      <c r="G113" s="218" t="s">
        <v>12</v>
      </c>
      <c r="H113" s="218"/>
      <c r="I113" s="219"/>
    </row>
    <row r="114" ht="22.5" spans="1:9">
      <c r="A114" s="218">
        <v>311001</v>
      </c>
      <c r="B114" s="218">
        <v>108</v>
      </c>
      <c r="C114" s="219" t="s">
        <v>161</v>
      </c>
      <c r="D114" s="218"/>
      <c r="E114" s="219" t="s">
        <v>161</v>
      </c>
      <c r="F114" s="219" t="s">
        <v>44</v>
      </c>
      <c r="G114" s="218" t="s">
        <v>12</v>
      </c>
      <c r="H114" s="218"/>
      <c r="I114" s="219"/>
    </row>
    <row r="115" ht="22.5" spans="1:9">
      <c r="A115" s="218">
        <v>312001</v>
      </c>
      <c r="B115" s="218">
        <v>109</v>
      </c>
      <c r="C115" s="219" t="s">
        <v>162</v>
      </c>
      <c r="D115" s="218"/>
      <c r="E115" s="219" t="s">
        <v>162</v>
      </c>
      <c r="F115" s="219" t="s">
        <v>44</v>
      </c>
      <c r="G115" s="218" t="s">
        <v>12</v>
      </c>
      <c r="H115" s="218"/>
      <c r="I115" s="219"/>
    </row>
    <row r="116" ht="22.5" spans="1:9">
      <c r="A116" s="218">
        <v>314001</v>
      </c>
      <c r="B116" s="218">
        <v>110</v>
      </c>
      <c r="C116" s="219" t="s">
        <v>163</v>
      </c>
      <c r="D116" s="218"/>
      <c r="E116" s="219" t="s">
        <v>163</v>
      </c>
      <c r="F116" s="219" t="s">
        <v>44</v>
      </c>
      <c r="G116" s="218" t="s">
        <v>12</v>
      </c>
      <c r="H116" s="218"/>
      <c r="I116" s="219"/>
    </row>
    <row r="117" ht="22.5" spans="1:9">
      <c r="A117" s="218">
        <v>371001</v>
      </c>
      <c r="B117" s="218">
        <v>111</v>
      </c>
      <c r="C117" s="219" t="s">
        <v>164</v>
      </c>
      <c r="D117" s="218"/>
      <c r="E117" s="219" t="s">
        <v>164</v>
      </c>
      <c r="F117" s="219" t="s">
        <v>34</v>
      </c>
      <c r="G117" s="218" t="s">
        <v>12</v>
      </c>
      <c r="H117" s="218"/>
      <c r="I117" s="219"/>
    </row>
    <row r="118" ht="22.5" spans="1:9">
      <c r="A118" s="218">
        <v>372001</v>
      </c>
      <c r="B118" s="218">
        <v>112</v>
      </c>
      <c r="C118" s="219" t="s">
        <v>165</v>
      </c>
      <c r="D118" s="218"/>
      <c r="E118" s="219" t="s">
        <v>165</v>
      </c>
      <c r="F118" s="219" t="s">
        <v>34</v>
      </c>
      <c r="G118" s="218" t="s">
        <v>12</v>
      </c>
      <c r="H118" s="218"/>
      <c r="I118" s="219"/>
    </row>
    <row r="119" ht="22.5" spans="1:9">
      <c r="A119" s="218">
        <v>415001</v>
      </c>
      <c r="B119" s="218">
        <v>113</v>
      </c>
      <c r="C119" s="219" t="s">
        <v>166</v>
      </c>
      <c r="D119" s="218"/>
      <c r="E119" s="219" t="s">
        <v>166</v>
      </c>
      <c r="F119" s="219" t="s">
        <v>31</v>
      </c>
      <c r="G119" s="218" t="s">
        <v>12</v>
      </c>
      <c r="H119" s="218"/>
      <c r="I119" s="219"/>
    </row>
    <row r="120" ht="22.5" spans="1:9">
      <c r="A120" s="218">
        <v>426001</v>
      </c>
      <c r="B120" s="218">
        <v>114</v>
      </c>
      <c r="C120" s="219" t="s">
        <v>167</v>
      </c>
      <c r="D120" s="218"/>
      <c r="E120" s="219" t="s">
        <v>167</v>
      </c>
      <c r="F120" s="219" t="s">
        <v>31</v>
      </c>
      <c r="G120" s="218" t="s">
        <v>12</v>
      </c>
      <c r="H120" s="218"/>
      <c r="I120" s="219"/>
    </row>
    <row r="121" ht="22.5" spans="1:9">
      <c r="A121" s="218">
        <v>412001</v>
      </c>
      <c r="B121" s="218">
        <v>115</v>
      </c>
      <c r="C121" s="219" t="s">
        <v>168</v>
      </c>
      <c r="D121" s="218"/>
      <c r="E121" s="219" t="s">
        <v>168</v>
      </c>
      <c r="F121" s="219" t="s">
        <v>31</v>
      </c>
      <c r="G121" s="218" t="s">
        <v>12</v>
      </c>
      <c r="H121" s="218"/>
      <c r="I121" s="219"/>
    </row>
    <row r="122" ht="22.5" spans="1:9">
      <c r="A122" s="218">
        <v>336001</v>
      </c>
      <c r="B122" s="218">
        <v>116</v>
      </c>
      <c r="C122" s="219" t="s">
        <v>169</v>
      </c>
      <c r="D122" s="218"/>
      <c r="E122" s="219" t="s">
        <v>169</v>
      </c>
      <c r="F122" s="219" t="s">
        <v>29</v>
      </c>
      <c r="G122" s="218" t="s">
        <v>12</v>
      </c>
      <c r="H122" s="218"/>
      <c r="I122" s="219"/>
    </row>
    <row r="123" ht="22.5" spans="1:9">
      <c r="A123" s="218">
        <v>474001</v>
      </c>
      <c r="B123" s="218">
        <v>117</v>
      </c>
      <c r="C123" s="219" t="s">
        <v>170</v>
      </c>
      <c r="D123" s="218"/>
      <c r="E123" s="219" t="s">
        <v>170</v>
      </c>
      <c r="F123" s="219" t="s">
        <v>34</v>
      </c>
      <c r="G123" s="218" t="s">
        <v>12</v>
      </c>
      <c r="H123" s="218"/>
      <c r="I123" s="219"/>
    </row>
    <row r="124" ht="22.5" spans="1:9">
      <c r="A124" s="218">
        <v>478001</v>
      </c>
      <c r="B124" s="218">
        <v>118</v>
      </c>
      <c r="C124" s="219" t="s">
        <v>171</v>
      </c>
      <c r="D124" s="218"/>
      <c r="E124" s="219" t="s">
        <v>171</v>
      </c>
      <c r="F124" s="219" t="s">
        <v>34</v>
      </c>
      <c r="G124" s="218" t="s">
        <v>12</v>
      </c>
      <c r="H124" s="218"/>
      <c r="I124" s="219"/>
    </row>
    <row r="125" ht="22.5" spans="1:9">
      <c r="A125" s="218">
        <v>370001</v>
      </c>
      <c r="B125" s="218">
        <v>119</v>
      </c>
      <c r="C125" s="219" t="s">
        <v>172</v>
      </c>
      <c r="D125" s="218"/>
      <c r="E125" s="219" t="s">
        <v>172</v>
      </c>
      <c r="F125" s="219" t="s">
        <v>34</v>
      </c>
      <c r="G125" s="218" t="s">
        <v>12</v>
      </c>
      <c r="H125" s="218"/>
      <c r="I125" s="219"/>
    </row>
    <row r="126" ht="22.5" spans="1:9">
      <c r="A126" s="218">
        <v>270004</v>
      </c>
      <c r="B126" s="218">
        <v>120</v>
      </c>
      <c r="C126" s="219" t="s">
        <v>173</v>
      </c>
      <c r="D126" s="218"/>
      <c r="E126" s="219" t="s">
        <v>173</v>
      </c>
      <c r="F126" s="219" t="s">
        <v>20</v>
      </c>
      <c r="G126" s="218" t="s">
        <v>12</v>
      </c>
      <c r="H126" s="218"/>
      <c r="I126" s="219"/>
    </row>
    <row r="127" ht="22.5" spans="1:9">
      <c r="A127" s="218">
        <v>250005</v>
      </c>
      <c r="B127" s="218">
        <v>121</v>
      </c>
      <c r="C127" s="219" t="s">
        <v>174</v>
      </c>
      <c r="D127" s="218"/>
      <c r="E127" s="219" t="s">
        <v>174</v>
      </c>
      <c r="F127" s="219" t="s">
        <v>20</v>
      </c>
      <c r="G127" s="218" t="s">
        <v>175</v>
      </c>
      <c r="H127" s="218"/>
      <c r="I127" s="219"/>
    </row>
    <row r="128" ht="22.5" spans="1:9">
      <c r="A128" s="218">
        <v>250006</v>
      </c>
      <c r="B128" s="218">
        <v>122</v>
      </c>
      <c r="C128" s="219" t="s">
        <v>176</v>
      </c>
      <c r="D128" s="218"/>
      <c r="E128" s="219" t="s">
        <v>176</v>
      </c>
      <c r="F128" s="219" t="s">
        <v>20</v>
      </c>
      <c r="G128" s="218" t="s">
        <v>175</v>
      </c>
      <c r="H128" s="218"/>
      <c r="I128" s="219"/>
    </row>
    <row r="129" ht="22.5" spans="1:9">
      <c r="A129" s="218">
        <v>250007</v>
      </c>
      <c r="B129" s="218">
        <v>123</v>
      </c>
      <c r="C129" s="219" t="s">
        <v>177</v>
      </c>
      <c r="D129" s="218"/>
      <c r="E129" s="219" t="s">
        <v>177</v>
      </c>
      <c r="F129" s="219" t="s">
        <v>20</v>
      </c>
      <c r="G129" s="218" t="s">
        <v>175</v>
      </c>
      <c r="H129" s="218"/>
      <c r="I129" s="219"/>
    </row>
    <row r="130" ht="22.5" spans="1:9">
      <c r="A130" s="218">
        <v>250008</v>
      </c>
      <c r="B130" s="218">
        <v>124</v>
      </c>
      <c r="C130" s="219" t="s">
        <v>178</v>
      </c>
      <c r="D130" s="218"/>
      <c r="E130" s="219" t="s">
        <v>178</v>
      </c>
      <c r="F130" s="219" t="s">
        <v>20</v>
      </c>
      <c r="G130" s="218" t="s">
        <v>175</v>
      </c>
      <c r="H130" s="218"/>
      <c r="I130" s="219"/>
    </row>
    <row r="131" ht="22.5" spans="1:9">
      <c r="A131" s="218">
        <v>250009</v>
      </c>
      <c r="B131" s="218">
        <v>125</v>
      </c>
      <c r="C131" s="219" t="s">
        <v>179</v>
      </c>
      <c r="D131" s="218"/>
      <c r="E131" s="219" t="s">
        <v>179</v>
      </c>
      <c r="F131" s="219" t="s">
        <v>20</v>
      </c>
      <c r="G131" s="218" t="s">
        <v>175</v>
      </c>
      <c r="H131" s="218"/>
      <c r="I131" s="219"/>
    </row>
    <row r="132" ht="22.5" spans="1:9">
      <c r="A132" s="218">
        <v>250010</v>
      </c>
      <c r="B132" s="218">
        <v>126</v>
      </c>
      <c r="C132" s="219" t="s">
        <v>180</v>
      </c>
      <c r="D132" s="218"/>
      <c r="E132" s="219" t="s">
        <v>180</v>
      </c>
      <c r="F132" s="219" t="s">
        <v>20</v>
      </c>
      <c r="G132" s="218" t="s">
        <v>175</v>
      </c>
      <c r="H132" s="218"/>
      <c r="I132" s="219"/>
    </row>
    <row r="133" ht="22.5" spans="1:9">
      <c r="A133" s="218">
        <v>250011</v>
      </c>
      <c r="B133" s="218">
        <v>127</v>
      </c>
      <c r="C133" s="219" t="s">
        <v>181</v>
      </c>
      <c r="D133" s="218"/>
      <c r="E133" s="219" t="s">
        <v>181</v>
      </c>
      <c r="F133" s="219" t="s">
        <v>20</v>
      </c>
      <c r="G133" s="218" t="s">
        <v>175</v>
      </c>
      <c r="H133" s="218"/>
      <c r="I133" s="219"/>
    </row>
    <row r="134" ht="22.5" spans="1:9">
      <c r="A134" s="218">
        <v>250012</v>
      </c>
      <c r="B134" s="218">
        <v>128</v>
      </c>
      <c r="C134" s="219" t="s">
        <v>182</v>
      </c>
      <c r="D134" s="218"/>
      <c r="E134" s="219" t="s">
        <v>182</v>
      </c>
      <c r="F134" s="219" t="s">
        <v>20</v>
      </c>
      <c r="G134" s="218" t="s">
        <v>175</v>
      </c>
      <c r="H134" s="218"/>
      <c r="I134" s="219"/>
    </row>
    <row r="135" ht="22.5" spans="1:9">
      <c r="A135" s="218">
        <v>250013</v>
      </c>
      <c r="B135" s="218">
        <v>129</v>
      </c>
      <c r="C135" s="219" t="s">
        <v>183</v>
      </c>
      <c r="D135" s="218"/>
      <c r="E135" s="219" t="s">
        <v>183</v>
      </c>
      <c r="F135" s="219" t="s">
        <v>20</v>
      </c>
      <c r="G135" s="218" t="s">
        <v>175</v>
      </c>
      <c r="H135" s="218"/>
      <c r="I135" s="219"/>
    </row>
    <row r="136" ht="22.5" spans="1:9">
      <c r="A136" s="218">
        <v>250014</v>
      </c>
      <c r="B136" s="218">
        <v>130</v>
      </c>
      <c r="C136" s="219" t="s">
        <v>184</v>
      </c>
      <c r="D136" s="218"/>
      <c r="E136" s="219" t="s">
        <v>184</v>
      </c>
      <c r="F136" s="219" t="s">
        <v>20</v>
      </c>
      <c r="G136" s="218" t="s">
        <v>175</v>
      </c>
      <c r="H136" s="218"/>
      <c r="I136" s="219"/>
    </row>
    <row r="137" ht="22.5" spans="1:9">
      <c r="A137" s="218">
        <v>250015</v>
      </c>
      <c r="B137" s="218">
        <v>131</v>
      </c>
      <c r="C137" s="219" t="s">
        <v>185</v>
      </c>
      <c r="D137" s="218"/>
      <c r="E137" s="219" t="s">
        <v>185</v>
      </c>
      <c r="F137" s="219" t="s">
        <v>20</v>
      </c>
      <c r="G137" s="218" t="s">
        <v>175</v>
      </c>
      <c r="H137" s="218"/>
      <c r="I137" s="219"/>
    </row>
    <row r="138" ht="22.5" spans="1:9">
      <c r="A138" s="218">
        <v>250016</v>
      </c>
      <c r="B138" s="218">
        <v>132</v>
      </c>
      <c r="C138" s="219" t="s">
        <v>186</v>
      </c>
      <c r="D138" s="218"/>
      <c r="E138" s="219" t="s">
        <v>186</v>
      </c>
      <c r="F138" s="219" t="s">
        <v>20</v>
      </c>
      <c r="G138" s="218" t="s">
        <v>175</v>
      </c>
      <c r="H138" s="218"/>
      <c r="I138" s="219"/>
    </row>
    <row r="139" ht="22.5" spans="1:9">
      <c r="A139" s="218">
        <v>250017</v>
      </c>
      <c r="B139" s="218">
        <v>133</v>
      </c>
      <c r="C139" s="219" t="s">
        <v>187</v>
      </c>
      <c r="D139" s="218"/>
      <c r="E139" s="219" t="s">
        <v>187</v>
      </c>
      <c r="F139" s="219" t="s">
        <v>20</v>
      </c>
      <c r="G139" s="218" t="s">
        <v>175</v>
      </c>
      <c r="H139" s="218"/>
      <c r="I139" s="219"/>
    </row>
    <row r="140" ht="22.5" spans="1:9">
      <c r="A140" s="218">
        <v>250018</v>
      </c>
      <c r="B140" s="218">
        <v>134</v>
      </c>
      <c r="C140" s="219" t="s">
        <v>188</v>
      </c>
      <c r="D140" s="218"/>
      <c r="E140" s="219" t="s">
        <v>188</v>
      </c>
      <c r="F140" s="219" t="s">
        <v>20</v>
      </c>
      <c r="G140" s="218" t="s">
        <v>175</v>
      </c>
      <c r="H140" s="218"/>
      <c r="I140" s="219"/>
    </row>
    <row r="141" ht="22.5" spans="1:9">
      <c r="A141" s="218">
        <v>250019</v>
      </c>
      <c r="B141" s="218">
        <v>135</v>
      </c>
      <c r="C141" s="219" t="s">
        <v>189</v>
      </c>
      <c r="D141" s="218"/>
      <c r="E141" s="219" t="s">
        <v>189</v>
      </c>
      <c r="F141" s="219" t="s">
        <v>20</v>
      </c>
      <c r="G141" s="218" t="s">
        <v>175</v>
      </c>
      <c r="H141" s="218"/>
      <c r="I141" s="219"/>
    </row>
    <row r="142" ht="22.5" spans="1:9">
      <c r="A142" s="218">
        <v>250021</v>
      </c>
      <c r="B142" s="218">
        <v>136</v>
      </c>
      <c r="C142" s="219" t="s">
        <v>190</v>
      </c>
      <c r="D142" s="218"/>
      <c r="E142" s="219" t="s">
        <v>190</v>
      </c>
      <c r="F142" s="219" t="s">
        <v>20</v>
      </c>
      <c r="G142" s="218" t="s">
        <v>175</v>
      </c>
      <c r="H142" s="218"/>
      <c r="I142" s="219"/>
    </row>
    <row r="143" ht="22.5" spans="1:9">
      <c r="A143" s="218">
        <v>250048</v>
      </c>
      <c r="B143" s="218">
        <v>137</v>
      </c>
      <c r="C143" s="219" t="s">
        <v>191</v>
      </c>
      <c r="D143" s="218"/>
      <c r="E143" s="219" t="s">
        <v>191</v>
      </c>
      <c r="F143" s="219" t="s">
        <v>20</v>
      </c>
      <c r="G143" s="218" t="s">
        <v>175</v>
      </c>
      <c r="H143" s="218"/>
      <c r="I143" s="219"/>
    </row>
    <row r="144" ht="22.5" spans="1:9">
      <c r="A144" s="218">
        <v>250050</v>
      </c>
      <c r="B144" s="218">
        <v>138</v>
      </c>
      <c r="C144" s="219" t="s">
        <v>192</v>
      </c>
      <c r="D144" s="218"/>
      <c r="E144" s="219" t="s">
        <v>192</v>
      </c>
      <c r="F144" s="219" t="s">
        <v>20</v>
      </c>
      <c r="G144" s="218" t="s">
        <v>175</v>
      </c>
      <c r="H144" s="218"/>
      <c r="I144" s="219"/>
    </row>
    <row r="145" ht="22.5" spans="1:9">
      <c r="A145" s="218">
        <v>250051</v>
      </c>
      <c r="B145" s="218">
        <v>139</v>
      </c>
      <c r="C145" s="219" t="s">
        <v>193</v>
      </c>
      <c r="D145" s="218"/>
      <c r="E145" s="219" t="s">
        <v>193</v>
      </c>
      <c r="F145" s="219" t="s">
        <v>20</v>
      </c>
      <c r="G145" s="218" t="s">
        <v>175</v>
      </c>
      <c r="H145" s="218"/>
      <c r="I145" s="219"/>
    </row>
    <row r="146" ht="22.5" spans="1:9">
      <c r="A146" s="218">
        <v>250053</v>
      </c>
      <c r="B146" s="218">
        <v>140</v>
      </c>
      <c r="C146" s="219" t="s">
        <v>194</v>
      </c>
      <c r="D146" s="218"/>
      <c r="E146" s="219" t="s">
        <v>194</v>
      </c>
      <c r="F146" s="219" t="s">
        <v>20</v>
      </c>
      <c r="G146" s="218" t="s">
        <v>175</v>
      </c>
      <c r="H146" s="218"/>
      <c r="I146" s="219"/>
    </row>
    <row r="147" ht="22.5" spans="1:9">
      <c r="A147" s="218">
        <v>250054</v>
      </c>
      <c r="B147" s="218">
        <v>141</v>
      </c>
      <c r="C147" s="219" t="s">
        <v>195</v>
      </c>
      <c r="D147" s="218"/>
      <c r="E147" s="219" t="s">
        <v>195</v>
      </c>
      <c r="F147" s="219" t="s">
        <v>20</v>
      </c>
      <c r="G147" s="218" t="s">
        <v>175</v>
      </c>
      <c r="H147" s="218"/>
      <c r="I147" s="219"/>
    </row>
    <row r="148" ht="22.5" spans="1:9">
      <c r="A148" s="218">
        <v>250055</v>
      </c>
      <c r="B148" s="218">
        <v>142</v>
      </c>
      <c r="C148" s="219" t="s">
        <v>196</v>
      </c>
      <c r="D148" s="218"/>
      <c r="E148" s="219" t="s">
        <v>196</v>
      </c>
      <c r="F148" s="219" t="s">
        <v>20</v>
      </c>
      <c r="G148" s="218" t="s">
        <v>175</v>
      </c>
      <c r="H148" s="218"/>
      <c r="I148" s="219"/>
    </row>
    <row r="149" ht="22.5" spans="1:9">
      <c r="A149" s="218">
        <v>250057</v>
      </c>
      <c r="B149" s="218">
        <v>143</v>
      </c>
      <c r="C149" s="219" t="s">
        <v>197</v>
      </c>
      <c r="D149" s="218"/>
      <c r="E149" s="219" t="s">
        <v>197</v>
      </c>
      <c r="F149" s="219" t="s">
        <v>20</v>
      </c>
      <c r="G149" s="218" t="s">
        <v>175</v>
      </c>
      <c r="H149" s="218"/>
      <c r="I149" s="219"/>
    </row>
    <row r="150" ht="22.5" spans="1:9">
      <c r="A150" s="218">
        <v>250058</v>
      </c>
      <c r="B150" s="218">
        <v>144</v>
      </c>
      <c r="C150" s="219" t="s">
        <v>198</v>
      </c>
      <c r="D150" s="218"/>
      <c r="E150" s="219" t="s">
        <v>198</v>
      </c>
      <c r="F150" s="219" t="s">
        <v>20</v>
      </c>
      <c r="G150" s="218" t="s">
        <v>175</v>
      </c>
      <c r="H150" s="218"/>
      <c r="I150" s="219"/>
    </row>
    <row r="151" ht="22.5" spans="1:9">
      <c r="A151" s="218">
        <v>361001</v>
      </c>
      <c r="B151" s="218">
        <v>145</v>
      </c>
      <c r="C151" s="219" t="s">
        <v>199</v>
      </c>
      <c r="D151" s="218"/>
      <c r="E151" s="219" t="s">
        <v>199</v>
      </c>
      <c r="F151" s="219" t="s">
        <v>34</v>
      </c>
      <c r="G151" s="218" t="s">
        <v>12</v>
      </c>
      <c r="H151" s="218"/>
      <c r="I151" s="219"/>
    </row>
    <row r="152" ht="22.5" spans="1:9">
      <c r="A152" s="218">
        <v>362001</v>
      </c>
      <c r="B152" s="218">
        <v>146</v>
      </c>
      <c r="C152" s="219" t="s">
        <v>200</v>
      </c>
      <c r="D152" s="218"/>
      <c r="E152" s="219" t="s">
        <v>200</v>
      </c>
      <c r="F152" s="219" t="s">
        <v>34</v>
      </c>
      <c r="G152" s="218" t="s">
        <v>12</v>
      </c>
      <c r="H152" s="218"/>
      <c r="I152" s="219"/>
    </row>
    <row r="153" ht="22.5" spans="1:9">
      <c r="A153" s="218">
        <v>373001</v>
      </c>
      <c r="B153" s="218">
        <v>147</v>
      </c>
      <c r="C153" s="219" t="s">
        <v>201</v>
      </c>
      <c r="D153" s="218"/>
      <c r="E153" s="219" t="s">
        <v>201</v>
      </c>
      <c r="F153" s="219" t="s">
        <v>34</v>
      </c>
      <c r="G153" s="218" t="s">
        <v>12</v>
      </c>
      <c r="H153" s="218"/>
      <c r="I153" s="219"/>
    </row>
    <row r="154" ht="22.5" spans="1:9">
      <c r="A154" s="218">
        <v>470001</v>
      </c>
      <c r="B154" s="218">
        <v>148</v>
      </c>
      <c r="C154" s="219" t="s">
        <v>202</v>
      </c>
      <c r="D154" s="218"/>
      <c r="E154" s="219" t="s">
        <v>202</v>
      </c>
      <c r="F154" s="219" t="s">
        <v>34</v>
      </c>
      <c r="G154" s="218" t="s">
        <v>12</v>
      </c>
      <c r="H154" s="218"/>
      <c r="I154" s="219"/>
    </row>
    <row r="155" ht="22.5" spans="1:9">
      <c r="A155" s="218">
        <v>471001</v>
      </c>
      <c r="B155" s="218">
        <v>149</v>
      </c>
      <c r="C155" s="219" t="s">
        <v>203</v>
      </c>
      <c r="D155" s="218"/>
      <c r="E155" s="219" t="s">
        <v>203</v>
      </c>
      <c r="F155" s="219" t="s">
        <v>34</v>
      </c>
      <c r="G155" s="218" t="s">
        <v>12</v>
      </c>
      <c r="H155" s="218"/>
      <c r="I155" s="219"/>
    </row>
    <row r="156" ht="22.5" spans="1:9">
      <c r="A156" s="218">
        <v>363001</v>
      </c>
      <c r="B156" s="218">
        <v>150</v>
      </c>
      <c r="C156" s="219" t="s">
        <v>204</v>
      </c>
      <c r="D156" s="218"/>
      <c r="E156" s="219" t="s">
        <v>204</v>
      </c>
      <c r="F156" s="219" t="s">
        <v>34</v>
      </c>
      <c r="G156" s="218" t="s">
        <v>12</v>
      </c>
      <c r="H156" s="218"/>
      <c r="I156" s="219"/>
    </row>
    <row r="157" ht="22.5" spans="1:9">
      <c r="A157" s="218">
        <v>450001</v>
      </c>
      <c r="B157" s="218">
        <v>151</v>
      </c>
      <c r="C157" s="219" t="s">
        <v>205</v>
      </c>
      <c r="D157" s="218"/>
      <c r="E157" s="219" t="s">
        <v>205</v>
      </c>
      <c r="F157" s="219" t="s">
        <v>20</v>
      </c>
      <c r="G157" s="218" t="s">
        <v>12</v>
      </c>
      <c r="H157" s="218"/>
      <c r="I157" s="219"/>
    </row>
    <row r="158" ht="22.5" spans="1:9">
      <c r="A158" s="218">
        <v>454001</v>
      </c>
      <c r="B158" s="218">
        <v>152</v>
      </c>
      <c r="C158" s="219" t="s">
        <v>206</v>
      </c>
      <c r="D158" s="218"/>
      <c r="E158" s="219" t="s">
        <v>206</v>
      </c>
      <c r="F158" s="219" t="s">
        <v>34</v>
      </c>
      <c r="G158" s="218" t="s">
        <v>12</v>
      </c>
      <c r="H158" s="218"/>
      <c r="I158" s="219"/>
    </row>
    <row r="159" ht="22.5" spans="1:9">
      <c r="A159" s="218">
        <v>455001</v>
      </c>
      <c r="B159" s="218">
        <v>153</v>
      </c>
      <c r="C159" s="219" t="s">
        <v>207</v>
      </c>
      <c r="D159" s="218"/>
      <c r="E159" s="219" t="s">
        <v>207</v>
      </c>
      <c r="F159" s="219" t="s">
        <v>34</v>
      </c>
      <c r="G159" s="218" t="s">
        <v>12</v>
      </c>
      <c r="H159" s="218"/>
      <c r="I159" s="219"/>
    </row>
    <row r="160" ht="22.5" spans="1:9">
      <c r="A160" s="218">
        <v>457001</v>
      </c>
      <c r="B160" s="218">
        <v>154</v>
      </c>
      <c r="C160" s="219" t="s">
        <v>208</v>
      </c>
      <c r="D160" s="218"/>
      <c r="E160" s="219" t="s">
        <v>208</v>
      </c>
      <c r="F160" s="219" t="s">
        <v>34</v>
      </c>
      <c r="G160" s="218" t="s">
        <v>12</v>
      </c>
      <c r="H160" s="218"/>
      <c r="I160" s="219"/>
    </row>
    <row r="161" ht="22.5" spans="1:9">
      <c r="A161" s="218">
        <v>459001</v>
      </c>
      <c r="B161" s="218">
        <v>155</v>
      </c>
      <c r="C161" s="219" t="s">
        <v>209</v>
      </c>
      <c r="D161" s="218"/>
      <c r="E161" s="219" t="s">
        <v>209</v>
      </c>
      <c r="F161" s="219" t="s">
        <v>34</v>
      </c>
      <c r="G161" s="218" t="s">
        <v>12</v>
      </c>
      <c r="H161" s="218"/>
      <c r="I161" s="219"/>
    </row>
    <row r="162" ht="22.5" spans="1:9">
      <c r="A162" s="218">
        <v>461001</v>
      </c>
      <c r="B162" s="218">
        <v>156</v>
      </c>
      <c r="C162" s="219" t="s">
        <v>210</v>
      </c>
      <c r="D162" s="218"/>
      <c r="E162" s="219" t="s">
        <v>210</v>
      </c>
      <c r="F162" s="219" t="s">
        <v>34</v>
      </c>
      <c r="G162" s="218" t="s">
        <v>12</v>
      </c>
      <c r="H162" s="218"/>
      <c r="I162" s="219"/>
    </row>
    <row r="163" ht="22.5" spans="1:9">
      <c r="A163" s="218">
        <v>463001</v>
      </c>
      <c r="B163" s="218">
        <v>157</v>
      </c>
      <c r="C163" s="219" t="s">
        <v>211</v>
      </c>
      <c r="D163" s="218"/>
      <c r="E163" s="219" t="s">
        <v>211</v>
      </c>
      <c r="F163" s="219" t="s">
        <v>34</v>
      </c>
      <c r="G163" s="218" t="s">
        <v>12</v>
      </c>
      <c r="H163" s="218"/>
      <c r="I163" s="219"/>
    </row>
    <row r="164" ht="22.5" spans="1:9">
      <c r="A164" s="218">
        <v>465001</v>
      </c>
      <c r="B164" s="218">
        <v>158</v>
      </c>
      <c r="C164" s="219" t="s">
        <v>212</v>
      </c>
      <c r="D164" s="218"/>
      <c r="E164" s="219" t="s">
        <v>212</v>
      </c>
      <c r="F164" s="219" t="s">
        <v>34</v>
      </c>
      <c r="G164" s="218" t="s">
        <v>12</v>
      </c>
      <c r="H164" s="218"/>
      <c r="I164" s="219"/>
    </row>
    <row r="165" ht="22.5" spans="1:9">
      <c r="A165" s="218">
        <v>466001</v>
      </c>
      <c r="B165" s="218">
        <v>159</v>
      </c>
      <c r="C165" s="219" t="s">
        <v>213</v>
      </c>
      <c r="D165" s="218"/>
      <c r="E165" s="219" t="s">
        <v>213</v>
      </c>
      <c r="F165" s="219" t="s">
        <v>34</v>
      </c>
      <c r="G165" s="218" t="s">
        <v>12</v>
      </c>
      <c r="H165" s="218"/>
      <c r="I165" s="219"/>
    </row>
    <row r="166" ht="22.5" spans="1:9">
      <c r="A166" s="218">
        <v>467001</v>
      </c>
      <c r="B166" s="218">
        <v>160</v>
      </c>
      <c r="C166" s="219" t="s">
        <v>214</v>
      </c>
      <c r="D166" s="218"/>
      <c r="E166" s="219" t="s">
        <v>214</v>
      </c>
      <c r="F166" s="219" t="s">
        <v>34</v>
      </c>
      <c r="G166" s="218" t="s">
        <v>12</v>
      </c>
      <c r="H166" s="218"/>
      <c r="I166" s="219"/>
    </row>
    <row r="167" ht="22.5" spans="1:9">
      <c r="A167" s="218">
        <v>469001</v>
      </c>
      <c r="B167" s="218">
        <v>161</v>
      </c>
      <c r="C167" s="219" t="s">
        <v>215</v>
      </c>
      <c r="D167" s="218"/>
      <c r="E167" s="219" t="s">
        <v>215</v>
      </c>
      <c r="F167" s="219" t="s">
        <v>34</v>
      </c>
      <c r="G167" s="218" t="s">
        <v>12</v>
      </c>
      <c r="H167" s="218"/>
      <c r="I167" s="219"/>
    </row>
    <row r="168" ht="22.5" spans="1:9">
      <c r="A168" s="218">
        <v>250059</v>
      </c>
      <c r="B168" s="218">
        <v>162</v>
      </c>
      <c r="C168" s="219" t="s">
        <v>216</v>
      </c>
      <c r="D168" s="218"/>
      <c r="E168" s="219" t="s">
        <v>216</v>
      </c>
      <c r="F168" s="219" t="s">
        <v>20</v>
      </c>
      <c r="G168" s="218" t="s">
        <v>175</v>
      </c>
      <c r="H168" s="218"/>
      <c r="I168" s="219"/>
    </row>
    <row r="169" ht="22.5" spans="1:9">
      <c r="A169" s="218">
        <v>601001</v>
      </c>
      <c r="B169" s="218">
        <v>163</v>
      </c>
      <c r="C169" s="219" t="s">
        <v>217</v>
      </c>
      <c r="D169" s="218"/>
      <c r="E169" s="219" t="s">
        <v>217</v>
      </c>
      <c r="F169" s="219" t="s">
        <v>11</v>
      </c>
      <c r="G169" s="218" t="s">
        <v>12</v>
      </c>
      <c r="H169" s="218"/>
      <c r="I169" s="219"/>
    </row>
    <row r="170" ht="22.5" spans="1:9">
      <c r="A170" s="218">
        <v>602001</v>
      </c>
      <c r="B170" s="218">
        <v>164</v>
      </c>
      <c r="C170" s="219" t="s">
        <v>218</v>
      </c>
      <c r="D170" s="218"/>
      <c r="E170" s="219" t="s">
        <v>218</v>
      </c>
      <c r="F170" s="219" t="s">
        <v>11</v>
      </c>
      <c r="G170" s="218" t="s">
        <v>12</v>
      </c>
      <c r="H170" s="218"/>
      <c r="I170" s="219"/>
    </row>
    <row r="171" ht="22.5" spans="1:9">
      <c r="A171" s="218">
        <v>603001</v>
      </c>
      <c r="B171" s="218">
        <v>165</v>
      </c>
      <c r="C171" s="219" t="s">
        <v>219</v>
      </c>
      <c r="D171" s="218"/>
      <c r="E171" s="219" t="s">
        <v>219</v>
      </c>
      <c r="F171" s="219" t="s">
        <v>11</v>
      </c>
      <c r="G171" s="218" t="s">
        <v>12</v>
      </c>
      <c r="H171" s="218"/>
      <c r="I171" s="219"/>
    </row>
    <row r="172" ht="22.5" spans="1:9">
      <c r="A172" s="218">
        <v>604001</v>
      </c>
      <c r="B172" s="218">
        <v>166</v>
      </c>
      <c r="C172" s="219" t="s">
        <v>220</v>
      </c>
      <c r="D172" s="218"/>
      <c r="E172" s="219" t="s">
        <v>220</v>
      </c>
      <c r="F172" s="219" t="s">
        <v>11</v>
      </c>
      <c r="G172" s="218" t="s">
        <v>12</v>
      </c>
      <c r="H172" s="218"/>
      <c r="I172" s="219"/>
    </row>
    <row r="173" ht="22.5" spans="1:9">
      <c r="A173" s="218">
        <v>605001</v>
      </c>
      <c r="B173" s="218">
        <v>167</v>
      </c>
      <c r="C173" s="219" t="s">
        <v>221</v>
      </c>
      <c r="D173" s="218"/>
      <c r="E173" s="219" t="s">
        <v>221</v>
      </c>
      <c r="F173" s="219" t="s">
        <v>11</v>
      </c>
      <c r="G173" s="218" t="s">
        <v>12</v>
      </c>
      <c r="H173" s="218"/>
      <c r="I173" s="219"/>
    </row>
    <row r="174" ht="22.5" spans="1:9">
      <c r="A174" s="218">
        <v>606001</v>
      </c>
      <c r="B174" s="218">
        <v>168</v>
      </c>
      <c r="C174" s="219" t="s">
        <v>222</v>
      </c>
      <c r="D174" s="218"/>
      <c r="E174" s="219" t="s">
        <v>222</v>
      </c>
      <c r="F174" s="219" t="s">
        <v>11</v>
      </c>
      <c r="G174" s="218" t="s">
        <v>12</v>
      </c>
      <c r="H174" s="218"/>
      <c r="I174" s="219"/>
    </row>
    <row r="175" ht="22.5" spans="1:9">
      <c r="A175" s="218">
        <v>607001</v>
      </c>
      <c r="B175" s="218">
        <v>169</v>
      </c>
      <c r="C175" s="219" t="s">
        <v>223</v>
      </c>
      <c r="D175" s="218"/>
      <c r="E175" s="219" t="s">
        <v>223</v>
      </c>
      <c r="F175" s="219" t="s">
        <v>11</v>
      </c>
      <c r="G175" s="218" t="s">
        <v>12</v>
      </c>
      <c r="H175" s="218"/>
      <c r="I175" s="219"/>
    </row>
    <row r="176" ht="22.5" spans="1:9">
      <c r="A176" s="218">
        <v>608001</v>
      </c>
      <c r="B176" s="218">
        <v>170</v>
      </c>
      <c r="C176" s="219" t="s">
        <v>224</v>
      </c>
      <c r="D176" s="218"/>
      <c r="E176" s="219" t="s">
        <v>224</v>
      </c>
      <c r="F176" s="219" t="s">
        <v>11</v>
      </c>
      <c r="G176" s="218" t="s">
        <v>12</v>
      </c>
      <c r="H176" s="218"/>
      <c r="I176" s="219"/>
    </row>
    <row r="177" ht="22.5" spans="1:9">
      <c r="A177" s="218">
        <v>609001</v>
      </c>
      <c r="B177" s="218">
        <v>171</v>
      </c>
      <c r="C177" s="219" t="s">
        <v>225</v>
      </c>
      <c r="D177" s="218"/>
      <c r="E177" s="219" t="s">
        <v>225</v>
      </c>
      <c r="F177" s="219" t="s">
        <v>11</v>
      </c>
      <c r="G177" s="218" t="s">
        <v>12</v>
      </c>
      <c r="H177" s="218"/>
      <c r="I177" s="219"/>
    </row>
    <row r="178" ht="22.5" spans="1:9">
      <c r="A178" s="218">
        <v>610001</v>
      </c>
      <c r="B178" s="218">
        <v>172</v>
      </c>
      <c r="C178" s="219" t="s">
        <v>226</v>
      </c>
      <c r="D178" s="218"/>
      <c r="E178" s="219" t="s">
        <v>226</v>
      </c>
      <c r="F178" s="219" t="s">
        <v>11</v>
      </c>
      <c r="G178" s="218" t="s">
        <v>12</v>
      </c>
      <c r="H178" s="218"/>
      <c r="I178" s="219"/>
    </row>
    <row r="179" ht="22.5" spans="1:9">
      <c r="A179" s="218">
        <v>611001</v>
      </c>
      <c r="B179" s="218">
        <v>173</v>
      </c>
      <c r="C179" s="219" t="s">
        <v>227</v>
      </c>
      <c r="D179" s="218"/>
      <c r="E179" s="219" t="s">
        <v>227</v>
      </c>
      <c r="F179" s="219" t="s">
        <v>11</v>
      </c>
      <c r="G179" s="218" t="s">
        <v>12</v>
      </c>
      <c r="H179" s="218"/>
      <c r="I179" s="219"/>
    </row>
    <row r="180" ht="22.5" spans="1:9">
      <c r="A180" s="218">
        <v>612001</v>
      </c>
      <c r="B180" s="218">
        <v>174</v>
      </c>
      <c r="C180" s="219" t="s">
        <v>228</v>
      </c>
      <c r="D180" s="218"/>
      <c r="E180" s="219" t="s">
        <v>228</v>
      </c>
      <c r="F180" s="219" t="s">
        <v>11</v>
      </c>
      <c r="G180" s="218" t="s">
        <v>12</v>
      </c>
      <c r="H180" s="218"/>
      <c r="I180" s="219"/>
    </row>
    <row r="181" ht="22.5" spans="1:9">
      <c r="A181" s="218">
        <v>613001</v>
      </c>
      <c r="B181" s="218">
        <v>175</v>
      </c>
      <c r="C181" s="219" t="s">
        <v>229</v>
      </c>
      <c r="D181" s="218"/>
      <c r="E181" s="219" t="s">
        <v>229</v>
      </c>
      <c r="F181" s="219" t="s">
        <v>11</v>
      </c>
      <c r="G181" s="218" t="s">
        <v>12</v>
      </c>
      <c r="H181" s="218"/>
      <c r="I181" s="219"/>
    </row>
    <row r="182" ht="22.5" spans="1:9">
      <c r="A182" s="218">
        <v>614001</v>
      </c>
      <c r="B182" s="218">
        <v>176</v>
      </c>
      <c r="C182" s="219" t="s">
        <v>230</v>
      </c>
      <c r="D182" s="218"/>
      <c r="E182" s="219" t="s">
        <v>230</v>
      </c>
      <c r="F182" s="219" t="s">
        <v>11</v>
      </c>
      <c r="G182" s="218" t="s">
        <v>12</v>
      </c>
      <c r="H182" s="218"/>
      <c r="I182" s="219"/>
    </row>
    <row r="183" ht="22.5" spans="1:9">
      <c r="A183" s="218">
        <v>615001</v>
      </c>
      <c r="B183" s="218">
        <v>177</v>
      </c>
      <c r="C183" s="219" t="s">
        <v>231</v>
      </c>
      <c r="D183" s="218"/>
      <c r="E183" s="219" t="s">
        <v>231</v>
      </c>
      <c r="F183" s="219" t="s">
        <v>11</v>
      </c>
      <c r="G183" s="218" t="s">
        <v>12</v>
      </c>
      <c r="H183" s="218"/>
      <c r="I183" s="219"/>
    </row>
    <row r="184" ht="22.5" spans="1:9">
      <c r="A184" s="218">
        <v>616001</v>
      </c>
      <c r="B184" s="218">
        <v>178</v>
      </c>
      <c r="C184" s="219" t="s">
        <v>232</v>
      </c>
      <c r="D184" s="218"/>
      <c r="E184" s="219" t="s">
        <v>232</v>
      </c>
      <c r="F184" s="219" t="s">
        <v>11</v>
      </c>
      <c r="G184" s="218" t="s">
        <v>12</v>
      </c>
      <c r="H184" s="218"/>
      <c r="I184" s="219"/>
    </row>
    <row r="185" ht="22.5" spans="1:9">
      <c r="A185" s="218">
        <v>617001</v>
      </c>
      <c r="B185" s="218">
        <v>179</v>
      </c>
      <c r="C185" s="219" t="s">
        <v>233</v>
      </c>
      <c r="D185" s="218"/>
      <c r="E185" s="219" t="s">
        <v>233</v>
      </c>
      <c r="F185" s="219" t="s">
        <v>11</v>
      </c>
      <c r="G185" s="218" t="s">
        <v>12</v>
      </c>
      <c r="H185" s="218"/>
      <c r="I185" s="219"/>
    </row>
    <row r="186" ht="22.5" spans="1:9">
      <c r="A186" s="218">
        <v>618001</v>
      </c>
      <c r="B186" s="218">
        <v>180</v>
      </c>
      <c r="C186" s="219" t="s">
        <v>234</v>
      </c>
      <c r="D186" s="218"/>
      <c r="E186" s="219" t="s">
        <v>234</v>
      </c>
      <c r="F186" s="219" t="s">
        <v>11</v>
      </c>
      <c r="G186" s="218" t="s">
        <v>12</v>
      </c>
      <c r="H186" s="218"/>
      <c r="I186" s="219"/>
    </row>
    <row r="187" ht="22.5" spans="1:9">
      <c r="A187" s="218">
        <v>619001</v>
      </c>
      <c r="B187" s="218">
        <v>181</v>
      </c>
      <c r="C187" s="219" t="s">
        <v>235</v>
      </c>
      <c r="D187" s="218"/>
      <c r="E187" s="219" t="s">
        <v>235</v>
      </c>
      <c r="F187" s="219" t="s">
        <v>11</v>
      </c>
      <c r="G187" s="218" t="s">
        <v>12</v>
      </c>
      <c r="H187" s="218"/>
      <c r="I187" s="219"/>
    </row>
    <row r="188" ht="22.5" spans="1:9">
      <c r="A188" s="218">
        <v>620001</v>
      </c>
      <c r="B188" s="218">
        <v>182</v>
      </c>
      <c r="C188" s="219" t="s">
        <v>236</v>
      </c>
      <c r="D188" s="218"/>
      <c r="E188" s="219" t="s">
        <v>236</v>
      </c>
      <c r="F188" s="219" t="s">
        <v>11</v>
      </c>
      <c r="G188" s="218" t="s">
        <v>12</v>
      </c>
      <c r="H188" s="218"/>
      <c r="I188" s="219"/>
    </row>
    <row r="189" ht="22.5" spans="1:9">
      <c r="A189" s="218">
        <v>621001</v>
      </c>
      <c r="B189" s="218">
        <v>183</v>
      </c>
      <c r="C189" s="219" t="s">
        <v>237</v>
      </c>
      <c r="D189" s="218"/>
      <c r="E189" s="219" t="s">
        <v>237</v>
      </c>
      <c r="F189" s="219" t="s">
        <v>11</v>
      </c>
      <c r="G189" s="218" t="s">
        <v>12</v>
      </c>
      <c r="H189" s="218"/>
      <c r="I189" s="219"/>
    </row>
    <row r="190" ht="22.5" spans="1:9">
      <c r="A190" s="218">
        <v>622001</v>
      </c>
      <c r="B190" s="218">
        <v>184</v>
      </c>
      <c r="C190" s="219" t="s">
        <v>238</v>
      </c>
      <c r="D190" s="218"/>
      <c r="E190" s="219" t="s">
        <v>238</v>
      </c>
      <c r="F190" s="219" t="s">
        <v>11</v>
      </c>
      <c r="G190" s="218" t="s">
        <v>12</v>
      </c>
      <c r="H190" s="218"/>
      <c r="I190" s="219"/>
    </row>
    <row r="191" ht="22.5" spans="1:9">
      <c r="A191" s="218">
        <v>623001</v>
      </c>
      <c r="B191" s="218">
        <v>185</v>
      </c>
      <c r="C191" s="219" t="s">
        <v>239</v>
      </c>
      <c r="D191" s="218"/>
      <c r="E191" s="219" t="s">
        <v>239</v>
      </c>
      <c r="F191" s="219" t="s">
        <v>11</v>
      </c>
      <c r="G191" s="218" t="s">
        <v>12</v>
      </c>
      <c r="H191" s="218"/>
      <c r="I191" s="219"/>
    </row>
    <row r="192" ht="22.5" spans="1:9">
      <c r="A192" s="218">
        <v>624001</v>
      </c>
      <c r="B192" s="218">
        <v>186</v>
      </c>
      <c r="C192" s="219" t="s">
        <v>240</v>
      </c>
      <c r="D192" s="218"/>
      <c r="E192" s="219" t="s">
        <v>240</v>
      </c>
      <c r="F192" s="219" t="s">
        <v>11</v>
      </c>
      <c r="G192" s="218" t="s">
        <v>12</v>
      </c>
      <c r="H192" s="218"/>
      <c r="I192" s="219"/>
    </row>
    <row r="193" ht="22.5" spans="1:9">
      <c r="A193" s="218">
        <v>625001</v>
      </c>
      <c r="B193" s="218">
        <v>187</v>
      </c>
      <c r="C193" s="219" t="s">
        <v>241</v>
      </c>
      <c r="D193" s="218"/>
      <c r="E193" s="219" t="s">
        <v>241</v>
      </c>
      <c r="F193" s="219" t="s">
        <v>11</v>
      </c>
      <c r="G193" s="218" t="s">
        <v>12</v>
      </c>
      <c r="H193" s="218"/>
      <c r="I193" s="219"/>
    </row>
    <row r="194" ht="22.5" spans="1:9">
      <c r="A194" s="218">
        <v>626001</v>
      </c>
      <c r="B194" s="218">
        <v>188</v>
      </c>
      <c r="C194" s="219" t="s">
        <v>242</v>
      </c>
      <c r="D194" s="218"/>
      <c r="E194" s="219" t="s">
        <v>242</v>
      </c>
      <c r="F194" s="219" t="s">
        <v>11</v>
      </c>
      <c r="G194" s="218" t="s">
        <v>12</v>
      </c>
      <c r="H194" s="218"/>
      <c r="I194" s="219"/>
    </row>
    <row r="195" ht="22.5" spans="1:9">
      <c r="A195" s="218">
        <v>627001</v>
      </c>
      <c r="B195" s="218">
        <v>189</v>
      </c>
      <c r="C195" s="219" t="s">
        <v>243</v>
      </c>
      <c r="D195" s="218"/>
      <c r="E195" s="219" t="s">
        <v>243</v>
      </c>
      <c r="F195" s="219" t="s">
        <v>11</v>
      </c>
      <c r="G195" s="218" t="s">
        <v>12</v>
      </c>
      <c r="H195" s="218"/>
      <c r="I195" s="219"/>
    </row>
    <row r="196" ht="22.5" spans="1:9">
      <c r="A196" s="218">
        <v>628001</v>
      </c>
      <c r="B196" s="218">
        <v>190</v>
      </c>
      <c r="C196" s="219" t="s">
        <v>244</v>
      </c>
      <c r="D196" s="218"/>
      <c r="E196" s="219" t="s">
        <v>244</v>
      </c>
      <c r="F196" s="219" t="s">
        <v>11</v>
      </c>
      <c r="G196" s="218" t="s">
        <v>12</v>
      </c>
      <c r="H196" s="218"/>
      <c r="I196" s="219"/>
    </row>
    <row r="197" ht="22.5" spans="1:9">
      <c r="A197" s="218">
        <v>629001</v>
      </c>
      <c r="B197" s="218">
        <v>191</v>
      </c>
      <c r="C197" s="219" t="s">
        <v>245</v>
      </c>
      <c r="D197" s="218"/>
      <c r="E197" s="219" t="s">
        <v>245</v>
      </c>
      <c r="F197" s="219" t="s">
        <v>11</v>
      </c>
      <c r="G197" s="218" t="s">
        <v>12</v>
      </c>
      <c r="H197" s="218"/>
      <c r="I197" s="219"/>
    </row>
    <row r="198" ht="22.5" spans="1:9">
      <c r="A198" s="218">
        <v>630001</v>
      </c>
      <c r="B198" s="218">
        <v>192</v>
      </c>
      <c r="C198" s="219" t="s">
        <v>246</v>
      </c>
      <c r="D198" s="218"/>
      <c r="E198" s="219" t="s">
        <v>246</v>
      </c>
      <c r="F198" s="219" t="s">
        <v>11</v>
      </c>
      <c r="G198" s="218" t="s">
        <v>12</v>
      </c>
      <c r="H198" s="218"/>
      <c r="I198" s="219"/>
    </row>
    <row r="199" ht="22.5" spans="1:9">
      <c r="A199" s="218">
        <v>631001</v>
      </c>
      <c r="B199" s="218">
        <v>193</v>
      </c>
      <c r="C199" s="219" t="s">
        <v>247</v>
      </c>
      <c r="D199" s="218"/>
      <c r="E199" s="219" t="s">
        <v>247</v>
      </c>
      <c r="F199" s="219" t="s">
        <v>11</v>
      </c>
      <c r="G199" s="218" t="s">
        <v>12</v>
      </c>
      <c r="H199" s="218"/>
      <c r="I199" s="219"/>
    </row>
    <row r="200" ht="22.5" spans="1:9">
      <c r="A200" s="218">
        <v>632001</v>
      </c>
      <c r="B200" s="218">
        <v>194</v>
      </c>
      <c r="C200" s="219" t="s">
        <v>248</v>
      </c>
      <c r="D200" s="218"/>
      <c r="E200" s="219" t="s">
        <v>248</v>
      </c>
      <c r="F200" s="219" t="s">
        <v>11</v>
      </c>
      <c r="G200" s="218" t="s">
        <v>12</v>
      </c>
      <c r="H200" s="218"/>
      <c r="I200" s="219"/>
    </row>
    <row r="201" ht="22.5" spans="1:9">
      <c r="A201" s="218">
        <v>633001</v>
      </c>
      <c r="B201" s="218">
        <v>195</v>
      </c>
      <c r="C201" s="219" t="s">
        <v>249</v>
      </c>
      <c r="D201" s="218"/>
      <c r="E201" s="219" t="s">
        <v>249</v>
      </c>
      <c r="F201" s="219" t="s">
        <v>11</v>
      </c>
      <c r="G201" s="218" t="s">
        <v>12</v>
      </c>
      <c r="H201" s="218"/>
      <c r="I201" s="219"/>
    </row>
    <row r="202" ht="22.5" spans="1:9">
      <c r="A202" s="218">
        <v>634001</v>
      </c>
      <c r="B202" s="218">
        <v>196</v>
      </c>
      <c r="C202" s="219" t="s">
        <v>250</v>
      </c>
      <c r="D202" s="218"/>
      <c r="E202" s="219" t="s">
        <v>250</v>
      </c>
      <c r="F202" s="219" t="s">
        <v>11</v>
      </c>
      <c r="G202" s="218" t="s">
        <v>12</v>
      </c>
      <c r="H202" s="218"/>
      <c r="I202" s="219"/>
    </row>
    <row r="203" ht="22.5" spans="1:9">
      <c r="A203" s="218">
        <v>635001</v>
      </c>
      <c r="B203" s="218">
        <v>197</v>
      </c>
      <c r="C203" s="219" t="s">
        <v>251</v>
      </c>
      <c r="D203" s="218"/>
      <c r="E203" s="219" t="s">
        <v>251</v>
      </c>
      <c r="F203" s="219" t="s">
        <v>11</v>
      </c>
      <c r="G203" s="218" t="s">
        <v>12</v>
      </c>
      <c r="H203" s="218"/>
      <c r="I203" s="219"/>
    </row>
    <row r="204" ht="22.5" spans="1:9">
      <c r="A204" s="218">
        <v>636001</v>
      </c>
      <c r="B204" s="218">
        <v>198</v>
      </c>
      <c r="C204" s="219" t="s">
        <v>252</v>
      </c>
      <c r="D204" s="218"/>
      <c r="E204" s="219" t="s">
        <v>252</v>
      </c>
      <c r="F204" s="219" t="s">
        <v>11</v>
      </c>
      <c r="G204" s="218" t="s">
        <v>12</v>
      </c>
      <c r="H204" s="218"/>
      <c r="I204" s="219"/>
    </row>
    <row r="205" ht="22.5" spans="1:9">
      <c r="A205" s="218">
        <v>637001</v>
      </c>
      <c r="B205" s="218">
        <v>199</v>
      </c>
      <c r="C205" s="219" t="s">
        <v>253</v>
      </c>
      <c r="D205" s="218"/>
      <c r="E205" s="219" t="s">
        <v>253</v>
      </c>
      <c r="F205" s="219" t="s">
        <v>11</v>
      </c>
      <c r="G205" s="218" t="s">
        <v>12</v>
      </c>
      <c r="H205" s="218"/>
      <c r="I205" s="219"/>
    </row>
    <row r="206" ht="22.5" spans="1:9">
      <c r="A206" s="218">
        <v>638001</v>
      </c>
      <c r="B206" s="218">
        <v>200</v>
      </c>
      <c r="C206" s="219" t="s">
        <v>254</v>
      </c>
      <c r="D206" s="218"/>
      <c r="E206" s="219" t="s">
        <v>254</v>
      </c>
      <c r="F206" s="219" t="s">
        <v>11</v>
      </c>
      <c r="G206" s="218" t="s">
        <v>12</v>
      </c>
      <c r="H206" s="218"/>
      <c r="I206" s="219"/>
    </row>
    <row r="207" ht="22.5" spans="1:9">
      <c r="A207" s="218">
        <v>641001</v>
      </c>
      <c r="B207" s="218">
        <v>201</v>
      </c>
      <c r="C207" s="219" t="s">
        <v>255</v>
      </c>
      <c r="D207" s="218"/>
      <c r="E207" s="219" t="s">
        <v>255</v>
      </c>
      <c r="F207" s="219" t="s">
        <v>11</v>
      </c>
      <c r="G207" s="218" t="s">
        <v>12</v>
      </c>
      <c r="H207" s="218"/>
      <c r="I207" s="219"/>
    </row>
    <row r="208" ht="22.5" spans="1:9">
      <c r="A208" s="218">
        <v>642001</v>
      </c>
      <c r="B208" s="218">
        <v>202</v>
      </c>
      <c r="C208" s="219" t="s">
        <v>256</v>
      </c>
      <c r="D208" s="218"/>
      <c r="E208" s="219" t="s">
        <v>256</v>
      </c>
      <c r="F208" s="219" t="s">
        <v>11</v>
      </c>
      <c r="G208" s="218" t="s">
        <v>12</v>
      </c>
      <c r="H208" s="218"/>
      <c r="I208" s="219"/>
    </row>
    <row r="209" ht="22.5" spans="1:9">
      <c r="A209" s="218">
        <v>643001</v>
      </c>
      <c r="B209" s="218">
        <v>203</v>
      </c>
      <c r="C209" s="219" t="s">
        <v>257</v>
      </c>
      <c r="D209" s="218"/>
      <c r="E209" s="219" t="s">
        <v>257</v>
      </c>
      <c r="F209" s="219" t="s">
        <v>11</v>
      </c>
      <c r="G209" s="218" t="s">
        <v>12</v>
      </c>
      <c r="H209" s="218"/>
      <c r="I209" s="219"/>
    </row>
    <row r="210" ht="22.5" spans="1:9">
      <c r="A210" s="218">
        <v>644001</v>
      </c>
      <c r="B210" s="218">
        <v>204</v>
      </c>
      <c r="C210" s="219" t="s">
        <v>258</v>
      </c>
      <c r="D210" s="218"/>
      <c r="E210" s="219" t="s">
        <v>258</v>
      </c>
      <c r="F210" s="219" t="s">
        <v>11</v>
      </c>
      <c r="G210" s="218" t="s">
        <v>12</v>
      </c>
      <c r="H210" s="218"/>
      <c r="I210" s="219"/>
    </row>
    <row r="211" ht="22.5" spans="1:9">
      <c r="A211" s="218">
        <v>645001</v>
      </c>
      <c r="B211" s="218">
        <v>205</v>
      </c>
      <c r="C211" s="219" t="s">
        <v>259</v>
      </c>
      <c r="D211" s="218"/>
      <c r="E211" s="219" t="s">
        <v>259</v>
      </c>
      <c r="F211" s="219" t="s">
        <v>11</v>
      </c>
      <c r="G211" s="218" t="s">
        <v>12</v>
      </c>
      <c r="H211" s="218"/>
      <c r="I211" s="219"/>
    </row>
    <row r="212" ht="22.5" spans="1:9">
      <c r="A212" s="218">
        <v>646001</v>
      </c>
      <c r="B212" s="218">
        <v>206</v>
      </c>
      <c r="C212" s="219" t="s">
        <v>260</v>
      </c>
      <c r="D212" s="218"/>
      <c r="E212" s="219" t="s">
        <v>260</v>
      </c>
      <c r="F212" s="219" t="s">
        <v>11</v>
      </c>
      <c r="G212" s="218" t="s">
        <v>12</v>
      </c>
      <c r="H212" s="218"/>
      <c r="I212" s="219"/>
    </row>
    <row r="213" ht="22.5" spans="1:9">
      <c r="A213" s="218">
        <v>647001</v>
      </c>
      <c r="B213" s="218">
        <v>207</v>
      </c>
      <c r="C213" s="219" t="s">
        <v>261</v>
      </c>
      <c r="D213" s="218"/>
      <c r="E213" s="219" t="s">
        <v>261</v>
      </c>
      <c r="F213" s="219" t="s">
        <v>11</v>
      </c>
      <c r="G213" s="218" t="s">
        <v>12</v>
      </c>
      <c r="H213" s="218"/>
      <c r="I213" s="219"/>
    </row>
    <row r="214" ht="22.5" spans="1:9">
      <c r="A214" s="218">
        <v>648001</v>
      </c>
      <c r="B214" s="218">
        <v>208</v>
      </c>
      <c r="C214" s="219" t="s">
        <v>262</v>
      </c>
      <c r="D214" s="218"/>
      <c r="E214" s="219" t="s">
        <v>262</v>
      </c>
      <c r="F214" s="219" t="s">
        <v>11</v>
      </c>
      <c r="G214" s="218" t="s">
        <v>12</v>
      </c>
      <c r="H214" s="218"/>
      <c r="I214" s="219"/>
    </row>
    <row r="215" ht="22.5" spans="1:9">
      <c r="A215" s="218">
        <v>649001</v>
      </c>
      <c r="B215" s="218">
        <v>209</v>
      </c>
      <c r="C215" s="219" t="s">
        <v>263</v>
      </c>
      <c r="D215" s="218"/>
      <c r="E215" s="219" t="s">
        <v>263</v>
      </c>
      <c r="F215" s="219" t="s">
        <v>11</v>
      </c>
      <c r="G215" s="218" t="s">
        <v>12</v>
      </c>
      <c r="H215" s="218"/>
      <c r="I215" s="219"/>
    </row>
    <row r="216" ht="22.5" spans="1:9">
      <c r="A216" s="218">
        <v>650001</v>
      </c>
      <c r="B216" s="218">
        <v>210</v>
      </c>
      <c r="C216" s="219" t="s">
        <v>264</v>
      </c>
      <c r="D216" s="218"/>
      <c r="E216" s="219" t="s">
        <v>264</v>
      </c>
      <c r="F216" s="219" t="s">
        <v>11</v>
      </c>
      <c r="G216" s="218" t="s">
        <v>12</v>
      </c>
      <c r="H216" s="218"/>
      <c r="I216" s="219"/>
    </row>
    <row r="217" ht="22.5" spans="1:9">
      <c r="A217" s="218">
        <v>651001</v>
      </c>
      <c r="B217" s="218">
        <v>211</v>
      </c>
      <c r="C217" s="219" t="s">
        <v>265</v>
      </c>
      <c r="D217" s="218"/>
      <c r="E217" s="219" t="s">
        <v>265</v>
      </c>
      <c r="F217" s="219" t="s">
        <v>11</v>
      </c>
      <c r="G217" s="218" t="s">
        <v>12</v>
      </c>
      <c r="H217" s="218"/>
      <c r="I217" s="219"/>
    </row>
    <row r="218" ht="22.5" spans="1:9">
      <c r="A218" s="218">
        <v>652001</v>
      </c>
      <c r="B218" s="218">
        <v>212</v>
      </c>
      <c r="C218" s="219" t="s">
        <v>266</v>
      </c>
      <c r="D218" s="218"/>
      <c r="E218" s="219" t="s">
        <v>266</v>
      </c>
      <c r="F218" s="219" t="s">
        <v>11</v>
      </c>
      <c r="G218" s="218" t="s">
        <v>12</v>
      </c>
      <c r="H218" s="218"/>
      <c r="I218" s="219"/>
    </row>
    <row r="219" ht="22.5" spans="1:9">
      <c r="A219" s="218">
        <v>653001</v>
      </c>
      <c r="B219" s="218">
        <v>213</v>
      </c>
      <c r="C219" s="219" t="s">
        <v>267</v>
      </c>
      <c r="D219" s="218"/>
      <c r="E219" s="219" t="s">
        <v>267</v>
      </c>
      <c r="F219" s="219" t="s">
        <v>11</v>
      </c>
      <c r="G219" s="218" t="s">
        <v>12</v>
      </c>
      <c r="H219" s="218"/>
      <c r="I219" s="219"/>
    </row>
    <row r="220" ht="22.5" spans="1:9">
      <c r="A220" s="218">
        <v>654001</v>
      </c>
      <c r="B220" s="218">
        <v>214</v>
      </c>
      <c r="C220" s="219" t="s">
        <v>268</v>
      </c>
      <c r="D220" s="218"/>
      <c r="E220" s="219" t="s">
        <v>268</v>
      </c>
      <c r="F220" s="219" t="s">
        <v>11</v>
      </c>
      <c r="G220" s="218" t="s">
        <v>12</v>
      </c>
      <c r="H220" s="218"/>
      <c r="I220" s="219"/>
    </row>
    <row r="221" ht="22.5" spans="1:9">
      <c r="A221" s="218">
        <v>655001</v>
      </c>
      <c r="B221" s="218">
        <v>215</v>
      </c>
      <c r="C221" s="219" t="s">
        <v>269</v>
      </c>
      <c r="D221" s="218"/>
      <c r="E221" s="219" t="s">
        <v>269</v>
      </c>
      <c r="F221" s="219" t="s">
        <v>11</v>
      </c>
      <c r="G221" s="218" t="s">
        <v>12</v>
      </c>
      <c r="H221" s="218"/>
      <c r="I221" s="219"/>
    </row>
    <row r="222" ht="22.5" spans="1:9">
      <c r="A222" s="218">
        <v>656001</v>
      </c>
      <c r="B222" s="218">
        <v>216</v>
      </c>
      <c r="C222" s="219" t="s">
        <v>270</v>
      </c>
      <c r="D222" s="218"/>
      <c r="E222" s="219" t="s">
        <v>270</v>
      </c>
      <c r="F222" s="219" t="s">
        <v>11</v>
      </c>
      <c r="G222" s="218" t="s">
        <v>12</v>
      </c>
      <c r="H222" s="218"/>
      <c r="I222" s="219"/>
    </row>
    <row r="223" ht="22.5" spans="1:9">
      <c r="A223" s="218">
        <v>657001</v>
      </c>
      <c r="B223" s="218">
        <v>217</v>
      </c>
      <c r="C223" s="219" t="s">
        <v>271</v>
      </c>
      <c r="D223" s="218"/>
      <c r="E223" s="219" t="s">
        <v>271</v>
      </c>
      <c r="F223" s="219" t="s">
        <v>11</v>
      </c>
      <c r="G223" s="218" t="s">
        <v>12</v>
      </c>
      <c r="H223" s="218"/>
      <c r="I223" s="219"/>
    </row>
    <row r="224" ht="22.5" spans="1:9">
      <c r="A224" s="218">
        <v>658001</v>
      </c>
      <c r="B224" s="218">
        <v>218</v>
      </c>
      <c r="C224" s="219" t="s">
        <v>272</v>
      </c>
      <c r="D224" s="218"/>
      <c r="E224" s="219" t="s">
        <v>272</v>
      </c>
      <c r="F224" s="219" t="s">
        <v>11</v>
      </c>
      <c r="G224" s="218" t="s">
        <v>12</v>
      </c>
      <c r="H224" s="218"/>
      <c r="I224" s="219"/>
    </row>
    <row r="225" ht="22.5" spans="1:9">
      <c r="A225" s="218">
        <v>659001</v>
      </c>
      <c r="B225" s="218">
        <v>219</v>
      </c>
      <c r="C225" s="219" t="s">
        <v>273</v>
      </c>
      <c r="D225" s="218"/>
      <c r="E225" s="219" t="s">
        <v>273</v>
      </c>
      <c r="F225" s="219" t="s">
        <v>11</v>
      </c>
      <c r="G225" s="218" t="s">
        <v>12</v>
      </c>
      <c r="H225" s="218"/>
      <c r="I225" s="219"/>
    </row>
    <row r="226" ht="22.5" spans="1:9">
      <c r="A226" s="218">
        <v>660001</v>
      </c>
      <c r="B226" s="218">
        <v>220</v>
      </c>
      <c r="C226" s="219" t="s">
        <v>274</v>
      </c>
      <c r="D226" s="218"/>
      <c r="E226" s="219" t="s">
        <v>274</v>
      </c>
      <c r="F226" s="219" t="s">
        <v>11</v>
      </c>
      <c r="G226" s="218" t="s">
        <v>12</v>
      </c>
      <c r="H226" s="218"/>
      <c r="I226" s="219"/>
    </row>
    <row r="227" ht="22.5" spans="1:9">
      <c r="A227" s="218">
        <v>661001</v>
      </c>
      <c r="B227" s="218">
        <v>221</v>
      </c>
      <c r="C227" s="219" t="s">
        <v>275</v>
      </c>
      <c r="D227" s="218"/>
      <c r="E227" s="219" t="s">
        <v>275</v>
      </c>
      <c r="F227" s="219" t="s">
        <v>11</v>
      </c>
      <c r="G227" s="218" t="s">
        <v>12</v>
      </c>
      <c r="H227" s="218"/>
      <c r="I227" s="219"/>
    </row>
    <row r="228" ht="22.5" spans="1:9">
      <c r="A228" s="218">
        <v>662001</v>
      </c>
      <c r="B228" s="218">
        <v>222</v>
      </c>
      <c r="C228" s="219" t="s">
        <v>276</v>
      </c>
      <c r="D228" s="218"/>
      <c r="E228" s="219" t="s">
        <v>276</v>
      </c>
      <c r="F228" s="219" t="s">
        <v>11</v>
      </c>
      <c r="G228" s="218" t="s">
        <v>12</v>
      </c>
      <c r="H228" s="218"/>
      <c r="I228" s="219"/>
    </row>
    <row r="229" ht="22.5" spans="1:9">
      <c r="A229" s="218">
        <v>663001</v>
      </c>
      <c r="B229" s="218">
        <v>223</v>
      </c>
      <c r="C229" s="219" t="s">
        <v>277</v>
      </c>
      <c r="D229" s="218"/>
      <c r="E229" s="219" t="s">
        <v>277</v>
      </c>
      <c r="F229" s="219" t="s">
        <v>11</v>
      </c>
      <c r="G229" s="218" t="s">
        <v>12</v>
      </c>
      <c r="H229" s="218"/>
      <c r="I229" s="219"/>
    </row>
    <row r="230" ht="22.5" spans="1:9">
      <c r="A230" s="218">
        <v>664001</v>
      </c>
      <c r="B230" s="218">
        <v>224</v>
      </c>
      <c r="C230" s="219" t="s">
        <v>278</v>
      </c>
      <c r="D230" s="218"/>
      <c r="E230" s="219" t="s">
        <v>278</v>
      </c>
      <c r="F230" s="219" t="s">
        <v>11</v>
      </c>
      <c r="G230" s="218" t="s">
        <v>12</v>
      </c>
      <c r="H230" s="218"/>
      <c r="I230" s="219"/>
    </row>
    <row r="231" ht="22.5" spans="1:9">
      <c r="A231" s="218">
        <v>665001</v>
      </c>
      <c r="B231" s="218">
        <v>225</v>
      </c>
      <c r="C231" s="219" t="s">
        <v>279</v>
      </c>
      <c r="D231" s="218"/>
      <c r="E231" s="219" t="s">
        <v>279</v>
      </c>
      <c r="F231" s="219" t="s">
        <v>11</v>
      </c>
      <c r="G231" s="218" t="s">
        <v>12</v>
      </c>
      <c r="H231" s="218"/>
      <c r="I231" s="219"/>
    </row>
    <row r="232" ht="22.5" spans="1:9">
      <c r="A232" s="218">
        <v>666001</v>
      </c>
      <c r="B232" s="218">
        <v>226</v>
      </c>
      <c r="C232" s="219" t="s">
        <v>280</v>
      </c>
      <c r="D232" s="218"/>
      <c r="E232" s="219" t="s">
        <v>280</v>
      </c>
      <c r="F232" s="219" t="s">
        <v>11</v>
      </c>
      <c r="G232" s="218" t="s">
        <v>12</v>
      </c>
      <c r="H232" s="218"/>
      <c r="I232" s="219"/>
    </row>
    <row r="233" ht="22.5" spans="1:9">
      <c r="A233" s="218">
        <v>667001</v>
      </c>
      <c r="B233" s="218">
        <v>227</v>
      </c>
      <c r="C233" s="219" t="s">
        <v>281</v>
      </c>
      <c r="D233" s="218"/>
      <c r="E233" s="219" t="s">
        <v>281</v>
      </c>
      <c r="F233" s="219" t="s">
        <v>11</v>
      </c>
      <c r="G233" s="218" t="s">
        <v>12</v>
      </c>
      <c r="H233" s="218"/>
      <c r="I233" s="219"/>
    </row>
    <row r="234" ht="22.5" spans="1:9">
      <c r="A234" s="218">
        <v>668001</v>
      </c>
      <c r="B234" s="218">
        <v>228</v>
      </c>
      <c r="C234" s="219" t="s">
        <v>282</v>
      </c>
      <c r="D234" s="218"/>
      <c r="E234" s="219" t="s">
        <v>282</v>
      </c>
      <c r="F234" s="219" t="s">
        <v>11</v>
      </c>
      <c r="G234" s="218" t="s">
        <v>12</v>
      </c>
      <c r="H234" s="218"/>
      <c r="I234" s="219"/>
    </row>
    <row r="235" ht="22.5" spans="1:9">
      <c r="A235" s="218">
        <v>669001</v>
      </c>
      <c r="B235" s="218">
        <v>229</v>
      </c>
      <c r="C235" s="219" t="s">
        <v>283</v>
      </c>
      <c r="D235" s="218"/>
      <c r="E235" s="219" t="s">
        <v>283</v>
      </c>
      <c r="F235" s="219" t="s">
        <v>11</v>
      </c>
      <c r="G235" s="218" t="s">
        <v>12</v>
      </c>
      <c r="H235" s="218"/>
      <c r="I235" s="219"/>
    </row>
    <row r="236" ht="22.5" spans="1:9">
      <c r="A236" s="218">
        <v>670001</v>
      </c>
      <c r="B236" s="218">
        <v>230</v>
      </c>
      <c r="C236" s="219" t="s">
        <v>284</v>
      </c>
      <c r="D236" s="218"/>
      <c r="E236" s="219" t="s">
        <v>284</v>
      </c>
      <c r="F236" s="219" t="s">
        <v>11</v>
      </c>
      <c r="G236" s="218" t="s">
        <v>12</v>
      </c>
      <c r="H236" s="218"/>
      <c r="I236" s="219"/>
    </row>
    <row r="237" ht="22.5" spans="1:9">
      <c r="A237" s="218">
        <v>671001</v>
      </c>
      <c r="B237" s="218">
        <v>231</v>
      </c>
      <c r="C237" s="219" t="s">
        <v>285</v>
      </c>
      <c r="D237" s="218"/>
      <c r="E237" s="219" t="s">
        <v>285</v>
      </c>
      <c r="F237" s="219" t="s">
        <v>11</v>
      </c>
      <c r="G237" s="218" t="s">
        <v>12</v>
      </c>
      <c r="H237" s="218"/>
      <c r="I237" s="219"/>
    </row>
    <row r="238" ht="22.5" spans="1:9">
      <c r="A238" s="218">
        <v>672001</v>
      </c>
      <c r="B238" s="218">
        <v>232</v>
      </c>
      <c r="C238" s="219" t="s">
        <v>286</v>
      </c>
      <c r="D238" s="218"/>
      <c r="E238" s="219" t="s">
        <v>286</v>
      </c>
      <c r="F238" s="219" t="s">
        <v>11</v>
      </c>
      <c r="G238" s="218" t="s">
        <v>12</v>
      </c>
      <c r="H238" s="218"/>
      <c r="I238" s="219"/>
    </row>
    <row r="239" ht="22.5" spans="1:9">
      <c r="A239" s="218">
        <v>673001</v>
      </c>
      <c r="B239" s="218">
        <v>233</v>
      </c>
      <c r="C239" s="219" t="s">
        <v>287</v>
      </c>
      <c r="D239" s="218"/>
      <c r="E239" s="219" t="s">
        <v>287</v>
      </c>
      <c r="F239" s="219" t="s">
        <v>11</v>
      </c>
      <c r="G239" s="218" t="s">
        <v>12</v>
      </c>
      <c r="H239" s="218"/>
      <c r="I239" s="219"/>
    </row>
    <row r="240" ht="22.5" spans="1:9">
      <c r="A240" s="218">
        <v>674001</v>
      </c>
      <c r="B240" s="218">
        <v>234</v>
      </c>
      <c r="C240" s="219" t="s">
        <v>288</v>
      </c>
      <c r="D240" s="218"/>
      <c r="E240" s="219" t="s">
        <v>288</v>
      </c>
      <c r="F240" s="219" t="s">
        <v>11</v>
      </c>
      <c r="G240" s="218" t="s">
        <v>12</v>
      </c>
      <c r="H240" s="218"/>
      <c r="I240" s="219"/>
    </row>
    <row r="241" ht="22.5" spans="1:9">
      <c r="A241" s="218">
        <v>675001</v>
      </c>
      <c r="B241" s="218">
        <v>235</v>
      </c>
      <c r="C241" s="219" t="s">
        <v>289</v>
      </c>
      <c r="D241" s="218"/>
      <c r="E241" s="219" t="s">
        <v>289</v>
      </c>
      <c r="F241" s="219" t="s">
        <v>11</v>
      </c>
      <c r="G241" s="218" t="s">
        <v>12</v>
      </c>
      <c r="H241" s="218"/>
      <c r="I241" s="219"/>
    </row>
    <row r="242" ht="22.5" spans="1:9">
      <c r="A242" s="218">
        <v>676001</v>
      </c>
      <c r="B242" s="218">
        <v>236</v>
      </c>
      <c r="C242" s="219" t="s">
        <v>290</v>
      </c>
      <c r="D242" s="218"/>
      <c r="E242" s="219" t="s">
        <v>290</v>
      </c>
      <c r="F242" s="219" t="s">
        <v>11</v>
      </c>
      <c r="G242" s="218" t="s">
        <v>12</v>
      </c>
      <c r="H242" s="218"/>
      <c r="I242" s="219"/>
    </row>
    <row r="243" ht="22.5" spans="1:9">
      <c r="A243" s="218">
        <v>677001</v>
      </c>
      <c r="B243" s="218">
        <v>237</v>
      </c>
      <c r="C243" s="219" t="s">
        <v>291</v>
      </c>
      <c r="D243" s="218"/>
      <c r="E243" s="219" t="s">
        <v>291</v>
      </c>
      <c r="F243" s="219" t="s">
        <v>11</v>
      </c>
      <c r="G243" s="218" t="s">
        <v>12</v>
      </c>
      <c r="H243" s="218"/>
      <c r="I243" s="219"/>
    </row>
    <row r="244" ht="22.5" spans="1:9">
      <c r="A244" s="218">
        <v>678001</v>
      </c>
      <c r="B244" s="218">
        <v>238</v>
      </c>
      <c r="C244" s="219" t="s">
        <v>292</v>
      </c>
      <c r="D244" s="218"/>
      <c r="E244" s="219" t="s">
        <v>292</v>
      </c>
      <c r="F244" s="219" t="s">
        <v>11</v>
      </c>
      <c r="G244" s="218" t="s">
        <v>12</v>
      </c>
      <c r="H244" s="218"/>
      <c r="I244" s="219"/>
    </row>
    <row r="245" ht="22.5" spans="1:9">
      <c r="A245" s="218">
        <v>194001</v>
      </c>
      <c r="B245" s="218">
        <v>239</v>
      </c>
      <c r="C245" s="219" t="s">
        <v>293</v>
      </c>
      <c r="D245" s="218" t="s">
        <v>16</v>
      </c>
      <c r="E245" s="219" t="s">
        <v>294</v>
      </c>
      <c r="F245" s="219" t="s">
        <v>34</v>
      </c>
      <c r="G245" s="218" t="s">
        <v>12</v>
      </c>
      <c r="H245" s="218"/>
      <c r="I245" s="219"/>
    </row>
    <row r="246" ht="22.5" spans="1:9">
      <c r="A246" s="218">
        <v>701001</v>
      </c>
      <c r="B246" s="218">
        <v>240</v>
      </c>
      <c r="C246" s="219" t="s">
        <v>295</v>
      </c>
      <c r="D246" s="218"/>
      <c r="E246" s="219" t="s">
        <v>295</v>
      </c>
      <c r="F246" s="219" t="s">
        <v>296</v>
      </c>
      <c r="G246" s="218" t="s">
        <v>12</v>
      </c>
      <c r="H246" s="218"/>
      <c r="I246" s="219"/>
    </row>
    <row r="247" ht="22.5" spans="1:9">
      <c r="A247" s="218">
        <v>702001</v>
      </c>
      <c r="B247" s="218">
        <v>241</v>
      </c>
      <c r="C247" s="219" t="s">
        <v>297</v>
      </c>
      <c r="D247" s="218"/>
      <c r="E247" s="219" t="s">
        <v>297</v>
      </c>
      <c r="F247" s="219" t="s">
        <v>296</v>
      </c>
      <c r="G247" s="218" t="s">
        <v>12</v>
      </c>
      <c r="H247" s="218"/>
      <c r="I247" s="219"/>
    </row>
    <row r="248" ht="22.5" spans="1:9">
      <c r="A248" s="218">
        <v>703001</v>
      </c>
      <c r="B248" s="218">
        <v>242</v>
      </c>
      <c r="C248" s="219" t="s">
        <v>298</v>
      </c>
      <c r="D248" s="218"/>
      <c r="E248" s="219" t="s">
        <v>298</v>
      </c>
      <c r="F248" s="219" t="s">
        <v>296</v>
      </c>
      <c r="G248" s="218" t="s">
        <v>12</v>
      </c>
      <c r="H248" s="218"/>
      <c r="I248" s="219"/>
    </row>
    <row r="249" ht="22.5" spans="1:9">
      <c r="A249" s="218">
        <v>250062</v>
      </c>
      <c r="B249" s="218">
        <v>243</v>
      </c>
      <c r="C249" s="219" t="s">
        <v>299</v>
      </c>
      <c r="D249" s="218"/>
      <c r="E249" s="219" t="s">
        <v>299</v>
      </c>
      <c r="F249" s="219" t="s">
        <v>20</v>
      </c>
      <c r="G249" s="218" t="s">
        <v>175</v>
      </c>
      <c r="H249" s="218"/>
      <c r="I249" s="219"/>
    </row>
    <row r="250" ht="22.5" spans="1:9">
      <c r="A250" s="218">
        <v>250063</v>
      </c>
      <c r="B250" s="218">
        <v>244</v>
      </c>
      <c r="C250" s="219" t="s">
        <v>300</v>
      </c>
      <c r="D250" s="218"/>
      <c r="E250" s="219" t="s">
        <v>300</v>
      </c>
      <c r="F250" s="219" t="s">
        <v>20</v>
      </c>
      <c r="G250" s="218" t="s">
        <v>175</v>
      </c>
      <c r="H250" s="218"/>
      <c r="I250" s="219"/>
    </row>
    <row r="251" ht="22.5" spans="1:9">
      <c r="A251" s="218">
        <v>429001</v>
      </c>
      <c r="B251" s="218">
        <v>245</v>
      </c>
      <c r="C251" s="219" t="s">
        <v>301</v>
      </c>
      <c r="D251" s="218"/>
      <c r="E251" s="219" t="s">
        <v>301</v>
      </c>
      <c r="F251" s="219" t="s">
        <v>31</v>
      </c>
      <c r="G251" s="218" t="s">
        <v>12</v>
      </c>
      <c r="H251" s="218"/>
      <c r="I251" s="219"/>
    </row>
    <row r="252" ht="22.5" spans="1:9">
      <c r="A252" s="218">
        <v>145001</v>
      </c>
      <c r="B252" s="218">
        <v>246</v>
      </c>
      <c r="C252" s="219" t="s">
        <v>302</v>
      </c>
      <c r="D252" s="218"/>
      <c r="E252" s="219" t="s">
        <v>302</v>
      </c>
      <c r="F252" s="219" t="s">
        <v>11</v>
      </c>
      <c r="G252" s="218" t="s">
        <v>12</v>
      </c>
      <c r="H252" s="218"/>
      <c r="I252" s="219"/>
    </row>
    <row r="253" ht="22.5" spans="1:9">
      <c r="A253" s="218">
        <v>170001</v>
      </c>
      <c r="B253" s="218">
        <v>247</v>
      </c>
      <c r="C253" s="219" t="s">
        <v>303</v>
      </c>
      <c r="D253" s="218"/>
      <c r="E253" s="219" t="s">
        <v>303</v>
      </c>
      <c r="F253" s="219" t="s">
        <v>11</v>
      </c>
      <c r="G253" s="218" t="s">
        <v>12</v>
      </c>
      <c r="H253" s="218"/>
      <c r="I253" s="219"/>
    </row>
    <row r="254" ht="22.5" spans="1:9">
      <c r="A254" s="218">
        <v>171001</v>
      </c>
      <c r="B254" s="218">
        <v>248</v>
      </c>
      <c r="C254" s="219" t="s">
        <v>304</v>
      </c>
      <c r="D254" s="218"/>
      <c r="E254" s="219" t="s">
        <v>304</v>
      </c>
      <c r="F254" s="219" t="s">
        <v>11</v>
      </c>
      <c r="G254" s="218" t="s">
        <v>12</v>
      </c>
      <c r="H254" s="218"/>
      <c r="I254" s="219"/>
    </row>
    <row r="255" ht="22.5" spans="1:9">
      <c r="A255" s="218">
        <v>156001</v>
      </c>
      <c r="B255" s="218">
        <v>249</v>
      </c>
      <c r="C255" s="219" t="s">
        <v>305</v>
      </c>
      <c r="D255" s="218" t="s">
        <v>16</v>
      </c>
      <c r="E255" s="219" t="s">
        <v>306</v>
      </c>
      <c r="F255" s="219" t="s">
        <v>11</v>
      </c>
      <c r="G255" s="218" t="s">
        <v>12</v>
      </c>
      <c r="H255" s="218"/>
      <c r="I255" s="219"/>
    </row>
    <row r="256" ht="22.5" spans="1:9">
      <c r="A256" s="220">
        <v>177001</v>
      </c>
      <c r="B256" s="220">
        <v>250</v>
      </c>
      <c r="C256" s="221"/>
      <c r="D256" s="220"/>
      <c r="E256" s="221" t="s">
        <v>307</v>
      </c>
      <c r="F256" s="221" t="s">
        <v>11</v>
      </c>
      <c r="G256" s="220" t="s">
        <v>12</v>
      </c>
      <c r="H256" s="220"/>
      <c r="I256" s="221" t="s">
        <v>308</v>
      </c>
    </row>
    <row r="257" ht="22.5" spans="1:9">
      <c r="A257" s="220">
        <v>302001</v>
      </c>
      <c r="B257" s="220">
        <v>251</v>
      </c>
      <c r="C257" s="221"/>
      <c r="D257" s="220"/>
      <c r="E257" s="221" t="s">
        <v>309</v>
      </c>
      <c r="F257" s="221" t="s">
        <v>44</v>
      </c>
      <c r="G257" s="220" t="s">
        <v>12</v>
      </c>
      <c r="H257" s="220"/>
      <c r="I257" s="221" t="s">
        <v>308</v>
      </c>
    </row>
    <row r="258" ht="22.5" spans="1:9">
      <c r="A258" s="220">
        <v>313001</v>
      </c>
      <c r="B258" s="220">
        <v>252</v>
      </c>
      <c r="C258" s="221"/>
      <c r="D258" s="220"/>
      <c r="E258" s="221" t="s">
        <v>310</v>
      </c>
      <c r="F258" s="221" t="s">
        <v>44</v>
      </c>
      <c r="G258" s="220" t="s">
        <v>12</v>
      </c>
      <c r="H258" s="220"/>
      <c r="I258" s="22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8" sqref="C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6" t="s">
        <v>582</v>
      </c>
      <c r="B1" s="57"/>
      <c r="C1" s="57"/>
      <c r="D1" s="57"/>
      <c r="E1" s="57"/>
      <c r="F1" s="57"/>
    </row>
    <row r="2" ht="40.5" customHeight="1" spans="1:11">
      <c r="A2" s="58" t="s">
        <v>583</v>
      </c>
      <c r="B2" s="58"/>
      <c r="C2" s="58"/>
      <c r="D2" s="58"/>
      <c r="E2" s="58"/>
      <c r="F2" s="58"/>
      <c r="G2" s="58"/>
      <c r="H2" s="58"/>
      <c r="I2" s="58"/>
      <c r="J2" s="58"/>
      <c r="K2" s="58"/>
    </row>
    <row r="3" ht="21.75" customHeight="1" spans="1:11">
      <c r="A3" s="57"/>
      <c r="B3" s="57"/>
      <c r="C3" s="57"/>
      <c r="D3" s="57"/>
      <c r="E3" s="57"/>
      <c r="F3" s="57"/>
      <c r="K3" t="s">
        <v>313</v>
      </c>
    </row>
    <row r="4" ht="22.5" customHeight="1" spans="1:11">
      <c r="A4" s="59" t="s">
        <v>316</v>
      </c>
      <c r="B4" s="60" t="s">
        <v>318</v>
      </c>
      <c r="C4" s="60" t="s">
        <v>527</v>
      </c>
      <c r="D4" s="60" t="s">
        <v>517</v>
      </c>
      <c r="E4" s="60" t="s">
        <v>518</v>
      </c>
      <c r="F4" s="60" t="s">
        <v>519</v>
      </c>
      <c r="G4" s="60" t="s">
        <v>520</v>
      </c>
      <c r="H4" s="60"/>
      <c r="I4" s="60" t="s">
        <v>521</v>
      </c>
      <c r="J4" s="60" t="s">
        <v>522</v>
      </c>
      <c r="K4" s="60" t="s">
        <v>525</v>
      </c>
    </row>
    <row r="5" s="55" customFormat="1" ht="57" customHeight="1" spans="1:11">
      <c r="A5" s="59"/>
      <c r="B5" s="60"/>
      <c r="C5" s="60"/>
      <c r="D5" s="60"/>
      <c r="E5" s="60"/>
      <c r="F5" s="60"/>
      <c r="G5" s="60" t="s">
        <v>533</v>
      </c>
      <c r="H5" s="60" t="s">
        <v>584</v>
      </c>
      <c r="I5" s="60"/>
      <c r="J5" s="60"/>
      <c r="K5" s="60"/>
    </row>
    <row r="6" ht="30" customHeight="1" spans="1:11">
      <c r="A6" s="61" t="s">
        <v>318</v>
      </c>
      <c r="B6" s="62">
        <f>B7+B8+B9</f>
        <v>146.4</v>
      </c>
      <c r="C6" s="62"/>
      <c r="D6" s="62"/>
      <c r="E6" s="62"/>
      <c r="F6" s="62"/>
      <c r="G6" s="62"/>
      <c r="H6" s="62"/>
      <c r="I6" s="62"/>
      <c r="J6" s="62"/>
      <c r="K6" s="62"/>
    </row>
    <row r="7" ht="48" customHeight="1" spans="1:11">
      <c r="A7" s="63" t="s">
        <v>585</v>
      </c>
      <c r="B7" s="62">
        <f>C7</f>
        <v>11.4</v>
      </c>
      <c r="C7" s="62">
        <v>11.4</v>
      </c>
      <c r="D7" s="62"/>
      <c r="E7" s="62"/>
      <c r="F7" s="62"/>
      <c r="G7" s="62"/>
      <c r="H7" s="62"/>
      <c r="I7" s="62"/>
      <c r="J7" s="62"/>
      <c r="K7" s="62"/>
    </row>
    <row r="8" ht="48" customHeight="1" spans="1:11">
      <c r="A8" s="63" t="s">
        <v>586</v>
      </c>
      <c r="B8" s="62"/>
      <c r="C8" s="62"/>
      <c r="D8" s="62"/>
      <c r="E8" s="62"/>
      <c r="F8" s="62"/>
      <c r="G8" s="62"/>
      <c r="H8" s="62"/>
      <c r="I8" s="62"/>
      <c r="J8" s="62"/>
      <c r="K8" s="62"/>
    </row>
    <row r="9" ht="49.5" customHeight="1" spans="1:11">
      <c r="A9" s="63" t="s">
        <v>587</v>
      </c>
      <c r="B9" s="62">
        <v>135</v>
      </c>
      <c r="C9" s="62"/>
      <c r="D9" s="62">
        <v>135</v>
      </c>
      <c r="E9" s="62"/>
      <c r="F9" s="62"/>
      <c r="G9" s="62"/>
      <c r="H9" s="62"/>
      <c r="I9" s="62"/>
      <c r="J9" s="62"/>
      <c r="K9" s="6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topLeftCell="A10" workbookViewId="0">
      <selection activeCell="I6" sqref="I6"/>
    </sheetView>
  </sheetViews>
  <sheetFormatPr defaultColWidth="9" defaultRowHeight="12.75" outlineLevelCol="5"/>
  <cols>
    <col min="1" max="1" width="19" style="39" customWidth="1"/>
    <col min="2" max="2" width="32.875" style="39" customWidth="1"/>
    <col min="3" max="6" width="19.5" style="39" customWidth="1"/>
    <col min="7" max="255" width="9" style="39"/>
    <col min="256" max="256" width="1.125" style="39" customWidth="1"/>
    <col min="257" max="257" width="16.5" style="39" customWidth="1"/>
    <col min="258" max="258" width="29.375" style="39" customWidth="1"/>
    <col min="259" max="259" width="10.875" style="39" customWidth="1"/>
    <col min="260" max="260" width="12.625" style="39" customWidth="1"/>
    <col min="261" max="261" width="12.375" style="39" customWidth="1"/>
    <col min="262" max="262" width="12.5" style="39" customWidth="1"/>
    <col min="263" max="511" width="9" style="39"/>
    <col min="512" max="512" width="1.125" style="39" customWidth="1"/>
    <col min="513" max="513" width="16.5" style="39" customWidth="1"/>
    <col min="514" max="514" width="29.375" style="39" customWidth="1"/>
    <col min="515" max="515" width="10.875" style="39" customWidth="1"/>
    <col min="516" max="516" width="12.625" style="39" customWidth="1"/>
    <col min="517" max="517" width="12.375" style="39" customWidth="1"/>
    <col min="518" max="518" width="12.5" style="39" customWidth="1"/>
    <col min="519" max="767" width="9" style="39"/>
    <col min="768" max="768" width="1.125" style="39" customWidth="1"/>
    <col min="769" max="769" width="16.5" style="39" customWidth="1"/>
    <col min="770" max="770" width="29.375" style="39" customWidth="1"/>
    <col min="771" max="771" width="10.875" style="39" customWidth="1"/>
    <col min="772" max="772" width="12.625" style="39" customWidth="1"/>
    <col min="773" max="773" width="12.375" style="39" customWidth="1"/>
    <col min="774" max="774" width="12.5" style="39" customWidth="1"/>
    <col min="775" max="1023" width="9" style="39"/>
    <col min="1024" max="1024" width="1.125" style="39" customWidth="1"/>
    <col min="1025" max="1025" width="16.5" style="39" customWidth="1"/>
    <col min="1026" max="1026" width="29.375" style="39" customWidth="1"/>
    <col min="1027" max="1027" width="10.875" style="39" customWidth="1"/>
    <col min="1028" max="1028" width="12.625" style="39" customWidth="1"/>
    <col min="1029" max="1029" width="12.375" style="39" customWidth="1"/>
    <col min="1030" max="1030" width="12.5" style="39" customWidth="1"/>
    <col min="1031" max="1279" width="9" style="39"/>
    <col min="1280" max="1280" width="1.125" style="39" customWidth="1"/>
    <col min="1281" max="1281" width="16.5" style="39" customWidth="1"/>
    <col min="1282" max="1282" width="29.375" style="39" customWidth="1"/>
    <col min="1283" max="1283" width="10.875" style="39" customWidth="1"/>
    <col min="1284" max="1284" width="12.625" style="39" customWidth="1"/>
    <col min="1285" max="1285" width="12.375" style="39" customWidth="1"/>
    <col min="1286" max="1286" width="12.5" style="39" customWidth="1"/>
    <col min="1287" max="1535" width="9" style="39"/>
    <col min="1536" max="1536" width="1.125" style="39" customWidth="1"/>
    <col min="1537" max="1537" width="16.5" style="39" customWidth="1"/>
    <col min="1538" max="1538" width="29.375" style="39" customWidth="1"/>
    <col min="1539" max="1539" width="10.875" style="39" customWidth="1"/>
    <col min="1540" max="1540" width="12.625" style="39" customWidth="1"/>
    <col min="1541" max="1541" width="12.375" style="39" customWidth="1"/>
    <col min="1542" max="1542" width="12.5" style="39" customWidth="1"/>
    <col min="1543" max="1791" width="9" style="39"/>
    <col min="1792" max="1792" width="1.125" style="39" customWidth="1"/>
    <col min="1793" max="1793" width="16.5" style="39" customWidth="1"/>
    <col min="1794" max="1794" width="29.375" style="39" customWidth="1"/>
    <col min="1795" max="1795" width="10.875" style="39" customWidth="1"/>
    <col min="1796" max="1796" width="12.625" style="39" customWidth="1"/>
    <col min="1797" max="1797" width="12.375" style="39" customWidth="1"/>
    <col min="1798" max="1798" width="12.5" style="39" customWidth="1"/>
    <col min="1799" max="2047" width="9" style="39"/>
    <col min="2048" max="2048" width="1.125" style="39" customWidth="1"/>
    <col min="2049" max="2049" width="16.5" style="39" customWidth="1"/>
    <col min="2050" max="2050" width="29.375" style="39" customWidth="1"/>
    <col min="2051" max="2051" width="10.875" style="39" customWidth="1"/>
    <col min="2052" max="2052" width="12.625" style="39" customWidth="1"/>
    <col min="2053" max="2053" width="12.375" style="39" customWidth="1"/>
    <col min="2054" max="2054" width="12.5" style="39" customWidth="1"/>
    <col min="2055" max="2303" width="9" style="39"/>
    <col min="2304" max="2304" width="1.125" style="39" customWidth="1"/>
    <col min="2305" max="2305" width="16.5" style="39" customWidth="1"/>
    <col min="2306" max="2306" width="29.375" style="39" customWidth="1"/>
    <col min="2307" max="2307" width="10.875" style="39" customWidth="1"/>
    <col min="2308" max="2308" width="12.625" style="39" customWidth="1"/>
    <col min="2309" max="2309" width="12.375" style="39" customWidth="1"/>
    <col min="2310" max="2310" width="12.5" style="39" customWidth="1"/>
    <col min="2311" max="2559" width="9" style="39"/>
    <col min="2560" max="2560" width="1.125" style="39" customWidth="1"/>
    <col min="2561" max="2561" width="16.5" style="39" customWidth="1"/>
    <col min="2562" max="2562" width="29.375" style="39" customWidth="1"/>
    <col min="2563" max="2563" width="10.875" style="39" customWidth="1"/>
    <col min="2564" max="2564" width="12.625" style="39" customWidth="1"/>
    <col min="2565" max="2565" width="12.375" style="39" customWidth="1"/>
    <col min="2566" max="2566" width="12.5" style="39" customWidth="1"/>
    <col min="2567" max="2815" width="9" style="39"/>
    <col min="2816" max="2816" width="1.125" style="39" customWidth="1"/>
    <col min="2817" max="2817" width="16.5" style="39" customWidth="1"/>
    <col min="2818" max="2818" width="29.375" style="39" customWidth="1"/>
    <col min="2819" max="2819" width="10.875" style="39" customWidth="1"/>
    <col min="2820" max="2820" width="12.625" style="39" customWidth="1"/>
    <col min="2821" max="2821" width="12.375" style="39" customWidth="1"/>
    <col min="2822" max="2822" width="12.5" style="39" customWidth="1"/>
    <col min="2823" max="3071" width="9" style="39"/>
    <col min="3072" max="3072" width="1.125" style="39" customWidth="1"/>
    <col min="3073" max="3073" width="16.5" style="39" customWidth="1"/>
    <col min="3074" max="3074" width="29.375" style="39" customWidth="1"/>
    <col min="3075" max="3075" width="10.875" style="39" customWidth="1"/>
    <col min="3076" max="3076" width="12.625" style="39" customWidth="1"/>
    <col min="3077" max="3077" width="12.375" style="39" customWidth="1"/>
    <col min="3078" max="3078" width="12.5" style="39" customWidth="1"/>
    <col min="3079" max="3327" width="9" style="39"/>
    <col min="3328" max="3328" width="1.125" style="39" customWidth="1"/>
    <col min="3329" max="3329" width="16.5" style="39" customWidth="1"/>
    <col min="3330" max="3330" width="29.375" style="39" customWidth="1"/>
    <col min="3331" max="3331" width="10.875" style="39" customWidth="1"/>
    <col min="3332" max="3332" width="12.625" style="39" customWidth="1"/>
    <col min="3333" max="3333" width="12.375" style="39" customWidth="1"/>
    <col min="3334" max="3334" width="12.5" style="39" customWidth="1"/>
    <col min="3335" max="3583" width="9" style="39"/>
    <col min="3584" max="3584" width="1.125" style="39" customWidth="1"/>
    <col min="3585" max="3585" width="16.5" style="39" customWidth="1"/>
    <col min="3586" max="3586" width="29.375" style="39" customWidth="1"/>
    <col min="3587" max="3587" width="10.875" style="39" customWidth="1"/>
    <col min="3588" max="3588" width="12.625" style="39" customWidth="1"/>
    <col min="3589" max="3589" width="12.375" style="39" customWidth="1"/>
    <col min="3590" max="3590" width="12.5" style="39" customWidth="1"/>
    <col min="3591" max="3839" width="9" style="39"/>
    <col min="3840" max="3840" width="1.125" style="39" customWidth="1"/>
    <col min="3841" max="3841" width="16.5" style="39" customWidth="1"/>
    <col min="3842" max="3842" width="29.375" style="39" customWidth="1"/>
    <col min="3843" max="3843" width="10.875" style="39" customWidth="1"/>
    <col min="3844" max="3844" width="12.625" style="39" customWidth="1"/>
    <col min="3845" max="3845" width="12.375" style="39" customWidth="1"/>
    <col min="3846" max="3846" width="12.5" style="39" customWidth="1"/>
    <col min="3847" max="4095" width="9" style="39"/>
    <col min="4096" max="4096" width="1.125" style="39" customWidth="1"/>
    <col min="4097" max="4097" width="16.5" style="39" customWidth="1"/>
    <col min="4098" max="4098" width="29.375" style="39" customWidth="1"/>
    <col min="4099" max="4099" width="10.875" style="39" customWidth="1"/>
    <col min="4100" max="4100" width="12.625" style="39" customWidth="1"/>
    <col min="4101" max="4101" width="12.375" style="39" customWidth="1"/>
    <col min="4102" max="4102" width="12.5" style="39" customWidth="1"/>
    <col min="4103" max="4351" width="9" style="39"/>
    <col min="4352" max="4352" width="1.125" style="39" customWidth="1"/>
    <col min="4353" max="4353" width="16.5" style="39" customWidth="1"/>
    <col min="4354" max="4354" width="29.375" style="39" customWidth="1"/>
    <col min="4355" max="4355" width="10.875" style="39" customWidth="1"/>
    <col min="4356" max="4356" width="12.625" style="39" customWidth="1"/>
    <col min="4357" max="4357" width="12.375" style="39" customWidth="1"/>
    <col min="4358" max="4358" width="12.5" style="39" customWidth="1"/>
    <col min="4359" max="4607" width="9" style="39"/>
    <col min="4608" max="4608" width="1.125" style="39" customWidth="1"/>
    <col min="4609" max="4609" width="16.5" style="39" customWidth="1"/>
    <col min="4610" max="4610" width="29.375" style="39" customWidth="1"/>
    <col min="4611" max="4611" width="10.875" style="39" customWidth="1"/>
    <col min="4612" max="4612" width="12.625" style="39" customWidth="1"/>
    <col min="4613" max="4613" width="12.375" style="39" customWidth="1"/>
    <col min="4614" max="4614" width="12.5" style="39" customWidth="1"/>
    <col min="4615" max="4863" width="9" style="39"/>
    <col min="4864" max="4864" width="1.125" style="39" customWidth="1"/>
    <col min="4865" max="4865" width="16.5" style="39" customWidth="1"/>
    <col min="4866" max="4866" width="29.375" style="39" customWidth="1"/>
    <col min="4867" max="4867" width="10.875" style="39" customWidth="1"/>
    <col min="4868" max="4868" width="12.625" style="39" customWidth="1"/>
    <col min="4869" max="4869" width="12.375" style="39" customWidth="1"/>
    <col min="4870" max="4870" width="12.5" style="39" customWidth="1"/>
    <col min="4871" max="5119" width="9" style="39"/>
    <col min="5120" max="5120" width="1.125" style="39" customWidth="1"/>
    <col min="5121" max="5121" width="16.5" style="39" customWidth="1"/>
    <col min="5122" max="5122" width="29.375" style="39" customWidth="1"/>
    <col min="5123" max="5123" width="10.875" style="39" customWidth="1"/>
    <col min="5124" max="5124" width="12.625" style="39" customWidth="1"/>
    <col min="5125" max="5125" width="12.375" style="39" customWidth="1"/>
    <col min="5126" max="5126" width="12.5" style="39" customWidth="1"/>
    <col min="5127" max="5375" width="9" style="39"/>
    <col min="5376" max="5376" width="1.125" style="39" customWidth="1"/>
    <col min="5377" max="5377" width="16.5" style="39" customWidth="1"/>
    <col min="5378" max="5378" width="29.375" style="39" customWidth="1"/>
    <col min="5379" max="5379" width="10.875" style="39" customWidth="1"/>
    <col min="5380" max="5380" width="12.625" style="39" customWidth="1"/>
    <col min="5381" max="5381" width="12.375" style="39" customWidth="1"/>
    <col min="5382" max="5382" width="12.5" style="39" customWidth="1"/>
    <col min="5383" max="5631" width="9" style="39"/>
    <col min="5632" max="5632" width="1.125" style="39" customWidth="1"/>
    <col min="5633" max="5633" width="16.5" style="39" customWidth="1"/>
    <col min="5634" max="5634" width="29.375" style="39" customWidth="1"/>
    <col min="5635" max="5635" width="10.875" style="39" customWidth="1"/>
    <col min="5636" max="5636" width="12.625" style="39" customWidth="1"/>
    <col min="5637" max="5637" width="12.375" style="39" customWidth="1"/>
    <col min="5638" max="5638" width="12.5" style="39" customWidth="1"/>
    <col min="5639" max="5887" width="9" style="39"/>
    <col min="5888" max="5888" width="1.125" style="39" customWidth="1"/>
    <col min="5889" max="5889" width="16.5" style="39" customWidth="1"/>
    <col min="5890" max="5890" width="29.375" style="39" customWidth="1"/>
    <col min="5891" max="5891" width="10.875" style="39" customWidth="1"/>
    <col min="5892" max="5892" width="12.625" style="39" customWidth="1"/>
    <col min="5893" max="5893" width="12.375" style="39" customWidth="1"/>
    <col min="5894" max="5894" width="12.5" style="39" customWidth="1"/>
    <col min="5895" max="6143" width="9" style="39"/>
    <col min="6144" max="6144" width="1.125" style="39" customWidth="1"/>
    <col min="6145" max="6145" width="16.5" style="39" customWidth="1"/>
    <col min="6146" max="6146" width="29.375" style="39" customWidth="1"/>
    <col min="6147" max="6147" width="10.875" style="39" customWidth="1"/>
    <col min="6148" max="6148" width="12.625" style="39" customWidth="1"/>
    <col min="6149" max="6149" width="12.375" style="39" customWidth="1"/>
    <col min="6150" max="6150" width="12.5" style="39" customWidth="1"/>
    <col min="6151" max="6399" width="9" style="39"/>
    <col min="6400" max="6400" width="1.125" style="39" customWidth="1"/>
    <col min="6401" max="6401" width="16.5" style="39" customWidth="1"/>
    <col min="6402" max="6402" width="29.375" style="39" customWidth="1"/>
    <col min="6403" max="6403" width="10.875" style="39" customWidth="1"/>
    <col min="6404" max="6404" width="12.625" style="39" customWidth="1"/>
    <col min="6405" max="6405" width="12.375" style="39" customWidth="1"/>
    <col min="6406" max="6406" width="12.5" style="39" customWidth="1"/>
    <col min="6407" max="6655" width="9" style="39"/>
    <col min="6656" max="6656" width="1.125" style="39" customWidth="1"/>
    <col min="6657" max="6657" width="16.5" style="39" customWidth="1"/>
    <col min="6658" max="6658" width="29.375" style="39" customWidth="1"/>
    <col min="6659" max="6659" width="10.875" style="39" customWidth="1"/>
    <col min="6660" max="6660" width="12.625" style="39" customWidth="1"/>
    <col min="6661" max="6661" width="12.375" style="39" customWidth="1"/>
    <col min="6662" max="6662" width="12.5" style="39" customWidth="1"/>
    <col min="6663" max="6911" width="9" style="39"/>
    <col min="6912" max="6912" width="1.125" style="39" customWidth="1"/>
    <col min="6913" max="6913" width="16.5" style="39" customWidth="1"/>
    <col min="6914" max="6914" width="29.375" style="39" customWidth="1"/>
    <col min="6915" max="6915" width="10.875" style="39" customWidth="1"/>
    <col min="6916" max="6916" width="12.625" style="39" customWidth="1"/>
    <col min="6917" max="6917" width="12.375" style="39" customWidth="1"/>
    <col min="6918" max="6918" width="12.5" style="39" customWidth="1"/>
    <col min="6919" max="7167" width="9" style="39"/>
    <col min="7168" max="7168" width="1.125" style="39" customWidth="1"/>
    <col min="7169" max="7169" width="16.5" style="39" customWidth="1"/>
    <col min="7170" max="7170" width="29.375" style="39" customWidth="1"/>
    <col min="7171" max="7171" width="10.875" style="39" customWidth="1"/>
    <col min="7172" max="7172" width="12.625" style="39" customWidth="1"/>
    <col min="7173" max="7173" width="12.375" style="39" customWidth="1"/>
    <col min="7174" max="7174" width="12.5" style="39" customWidth="1"/>
    <col min="7175" max="7423" width="9" style="39"/>
    <col min="7424" max="7424" width="1.125" style="39" customWidth="1"/>
    <col min="7425" max="7425" width="16.5" style="39" customWidth="1"/>
    <col min="7426" max="7426" width="29.375" style="39" customWidth="1"/>
    <col min="7427" max="7427" width="10.875" style="39" customWidth="1"/>
    <col min="7428" max="7428" width="12.625" style="39" customWidth="1"/>
    <col min="7429" max="7429" width="12.375" style="39" customWidth="1"/>
    <col min="7430" max="7430" width="12.5" style="39" customWidth="1"/>
    <col min="7431" max="7679" width="9" style="39"/>
    <col min="7680" max="7680" width="1.125" style="39" customWidth="1"/>
    <col min="7681" max="7681" width="16.5" style="39" customWidth="1"/>
    <col min="7682" max="7682" width="29.375" style="39" customWidth="1"/>
    <col min="7683" max="7683" width="10.875" style="39" customWidth="1"/>
    <col min="7684" max="7684" width="12.625" style="39" customWidth="1"/>
    <col min="7685" max="7685" width="12.375" style="39" customWidth="1"/>
    <col min="7686" max="7686" width="12.5" style="39" customWidth="1"/>
    <col min="7687" max="7935" width="9" style="39"/>
    <col min="7936" max="7936" width="1.125" style="39" customWidth="1"/>
    <col min="7937" max="7937" width="16.5" style="39" customWidth="1"/>
    <col min="7938" max="7938" width="29.375" style="39" customWidth="1"/>
    <col min="7939" max="7939" width="10.875" style="39" customWidth="1"/>
    <col min="7940" max="7940" width="12.625" style="39" customWidth="1"/>
    <col min="7941" max="7941" width="12.375" style="39" customWidth="1"/>
    <col min="7942" max="7942" width="12.5" style="39" customWidth="1"/>
    <col min="7943" max="8191" width="9" style="39"/>
    <col min="8192" max="8192" width="1.125" style="39" customWidth="1"/>
    <col min="8193" max="8193" width="16.5" style="39" customWidth="1"/>
    <col min="8194" max="8194" width="29.375" style="39" customWidth="1"/>
    <col min="8195" max="8195" width="10.875" style="39" customWidth="1"/>
    <col min="8196" max="8196" width="12.625" style="39" customWidth="1"/>
    <col min="8197" max="8197" width="12.375" style="39" customWidth="1"/>
    <col min="8198" max="8198" width="12.5" style="39" customWidth="1"/>
    <col min="8199" max="8447" width="9" style="39"/>
    <col min="8448" max="8448" width="1.125" style="39" customWidth="1"/>
    <col min="8449" max="8449" width="16.5" style="39" customWidth="1"/>
    <col min="8450" max="8450" width="29.375" style="39" customWidth="1"/>
    <col min="8451" max="8451" width="10.875" style="39" customWidth="1"/>
    <col min="8452" max="8452" width="12.625" style="39" customWidth="1"/>
    <col min="8453" max="8453" width="12.375" style="39" customWidth="1"/>
    <col min="8454" max="8454" width="12.5" style="39" customWidth="1"/>
    <col min="8455" max="8703" width="9" style="39"/>
    <col min="8704" max="8704" width="1.125" style="39" customWidth="1"/>
    <col min="8705" max="8705" width="16.5" style="39" customWidth="1"/>
    <col min="8706" max="8706" width="29.375" style="39" customWidth="1"/>
    <col min="8707" max="8707" width="10.875" style="39" customWidth="1"/>
    <col min="8708" max="8708" width="12.625" style="39" customWidth="1"/>
    <col min="8709" max="8709" width="12.375" style="39" customWidth="1"/>
    <col min="8710" max="8710" width="12.5" style="39" customWidth="1"/>
    <col min="8711" max="8959" width="9" style="39"/>
    <col min="8960" max="8960" width="1.125" style="39" customWidth="1"/>
    <col min="8961" max="8961" width="16.5" style="39" customWidth="1"/>
    <col min="8962" max="8962" width="29.375" style="39" customWidth="1"/>
    <col min="8963" max="8963" width="10.875" style="39" customWidth="1"/>
    <col min="8964" max="8964" width="12.625" style="39" customWidth="1"/>
    <col min="8965" max="8965" width="12.375" style="39" customWidth="1"/>
    <col min="8966" max="8966" width="12.5" style="39" customWidth="1"/>
    <col min="8967" max="9215" width="9" style="39"/>
    <col min="9216" max="9216" width="1.125" style="39" customWidth="1"/>
    <col min="9217" max="9217" width="16.5" style="39" customWidth="1"/>
    <col min="9218" max="9218" width="29.375" style="39" customWidth="1"/>
    <col min="9219" max="9219" width="10.875" style="39" customWidth="1"/>
    <col min="9220" max="9220" width="12.625" style="39" customWidth="1"/>
    <col min="9221" max="9221" width="12.375" style="39" customWidth="1"/>
    <col min="9222" max="9222" width="12.5" style="39" customWidth="1"/>
    <col min="9223" max="9471" width="9" style="39"/>
    <col min="9472" max="9472" width="1.125" style="39" customWidth="1"/>
    <col min="9473" max="9473" width="16.5" style="39" customWidth="1"/>
    <col min="9474" max="9474" width="29.375" style="39" customWidth="1"/>
    <col min="9475" max="9475" width="10.875" style="39" customWidth="1"/>
    <col min="9476" max="9476" width="12.625" style="39" customWidth="1"/>
    <col min="9477" max="9477" width="12.375" style="39" customWidth="1"/>
    <col min="9478" max="9478" width="12.5" style="39" customWidth="1"/>
    <col min="9479" max="9727" width="9" style="39"/>
    <col min="9728" max="9728" width="1.125" style="39" customWidth="1"/>
    <col min="9729" max="9729" width="16.5" style="39" customWidth="1"/>
    <col min="9730" max="9730" width="29.375" style="39" customWidth="1"/>
    <col min="9731" max="9731" width="10.875" style="39" customWidth="1"/>
    <col min="9732" max="9732" width="12.625" style="39" customWidth="1"/>
    <col min="9733" max="9733" width="12.375" style="39" customWidth="1"/>
    <col min="9734" max="9734" width="12.5" style="39" customWidth="1"/>
    <col min="9735" max="9983" width="9" style="39"/>
    <col min="9984" max="9984" width="1.125" style="39" customWidth="1"/>
    <col min="9985" max="9985" width="16.5" style="39" customWidth="1"/>
    <col min="9986" max="9986" width="29.375" style="39" customWidth="1"/>
    <col min="9987" max="9987" width="10.875" style="39" customWidth="1"/>
    <col min="9988" max="9988" width="12.625" style="39" customWidth="1"/>
    <col min="9989" max="9989" width="12.375" style="39" customWidth="1"/>
    <col min="9990" max="9990" width="12.5" style="39" customWidth="1"/>
    <col min="9991" max="10239" width="9" style="39"/>
    <col min="10240" max="10240" width="1.125" style="39" customWidth="1"/>
    <col min="10241" max="10241" width="16.5" style="39" customWidth="1"/>
    <col min="10242" max="10242" width="29.375" style="39" customWidth="1"/>
    <col min="10243" max="10243" width="10.875" style="39" customWidth="1"/>
    <col min="10244" max="10244" width="12.625" style="39" customWidth="1"/>
    <col min="10245" max="10245" width="12.375" style="39" customWidth="1"/>
    <col min="10246" max="10246" width="12.5" style="39" customWidth="1"/>
    <col min="10247" max="10495" width="9" style="39"/>
    <col min="10496" max="10496" width="1.125" style="39" customWidth="1"/>
    <col min="10497" max="10497" width="16.5" style="39" customWidth="1"/>
    <col min="10498" max="10498" width="29.375" style="39" customWidth="1"/>
    <col min="10499" max="10499" width="10.875" style="39" customWidth="1"/>
    <col min="10500" max="10500" width="12.625" style="39" customWidth="1"/>
    <col min="10501" max="10501" width="12.375" style="39" customWidth="1"/>
    <col min="10502" max="10502" width="12.5" style="39" customWidth="1"/>
    <col min="10503" max="10751" width="9" style="39"/>
    <col min="10752" max="10752" width="1.125" style="39" customWidth="1"/>
    <col min="10753" max="10753" width="16.5" style="39" customWidth="1"/>
    <col min="10754" max="10754" width="29.375" style="39" customWidth="1"/>
    <col min="10755" max="10755" width="10.875" style="39" customWidth="1"/>
    <col min="10756" max="10756" width="12.625" style="39" customWidth="1"/>
    <col min="10757" max="10757" width="12.375" style="39" customWidth="1"/>
    <col min="10758" max="10758" width="12.5" style="39" customWidth="1"/>
    <col min="10759" max="11007" width="9" style="39"/>
    <col min="11008" max="11008" width="1.125" style="39" customWidth="1"/>
    <col min="11009" max="11009" width="16.5" style="39" customWidth="1"/>
    <col min="11010" max="11010" width="29.375" style="39" customWidth="1"/>
    <col min="11011" max="11011" width="10.875" style="39" customWidth="1"/>
    <col min="11012" max="11012" width="12.625" style="39" customWidth="1"/>
    <col min="11013" max="11013" width="12.375" style="39" customWidth="1"/>
    <col min="11014" max="11014" width="12.5" style="39" customWidth="1"/>
    <col min="11015" max="11263" width="9" style="39"/>
    <col min="11264" max="11264" width="1.125" style="39" customWidth="1"/>
    <col min="11265" max="11265" width="16.5" style="39" customWidth="1"/>
    <col min="11266" max="11266" width="29.375" style="39" customWidth="1"/>
    <col min="11267" max="11267" width="10.875" style="39" customWidth="1"/>
    <col min="11268" max="11268" width="12.625" style="39" customWidth="1"/>
    <col min="11269" max="11269" width="12.375" style="39" customWidth="1"/>
    <col min="11270" max="11270" width="12.5" style="39" customWidth="1"/>
    <col min="11271" max="11519" width="9" style="39"/>
    <col min="11520" max="11520" width="1.125" style="39" customWidth="1"/>
    <col min="11521" max="11521" width="16.5" style="39" customWidth="1"/>
    <col min="11522" max="11522" width="29.375" style="39" customWidth="1"/>
    <col min="11523" max="11523" width="10.875" style="39" customWidth="1"/>
    <col min="11524" max="11524" width="12.625" style="39" customWidth="1"/>
    <col min="11525" max="11525" width="12.375" style="39" customWidth="1"/>
    <col min="11526" max="11526" width="12.5" style="39" customWidth="1"/>
    <col min="11527" max="11775" width="9" style="39"/>
    <col min="11776" max="11776" width="1.125" style="39" customWidth="1"/>
    <col min="11777" max="11777" width="16.5" style="39" customWidth="1"/>
    <col min="11778" max="11778" width="29.375" style="39" customWidth="1"/>
    <col min="11779" max="11779" width="10.875" style="39" customWidth="1"/>
    <col min="11780" max="11780" width="12.625" style="39" customWidth="1"/>
    <col min="11781" max="11781" width="12.375" style="39" customWidth="1"/>
    <col min="11782" max="11782" width="12.5" style="39" customWidth="1"/>
    <col min="11783" max="12031" width="9" style="39"/>
    <col min="12032" max="12032" width="1.125" style="39" customWidth="1"/>
    <col min="12033" max="12033" width="16.5" style="39" customWidth="1"/>
    <col min="12034" max="12034" width="29.375" style="39" customWidth="1"/>
    <col min="12035" max="12035" width="10.875" style="39" customWidth="1"/>
    <col min="12036" max="12036" width="12.625" style="39" customWidth="1"/>
    <col min="12037" max="12037" width="12.375" style="39" customWidth="1"/>
    <col min="12038" max="12038" width="12.5" style="39" customWidth="1"/>
    <col min="12039" max="12287" width="9" style="39"/>
    <col min="12288" max="12288" width="1.125" style="39" customWidth="1"/>
    <col min="12289" max="12289" width="16.5" style="39" customWidth="1"/>
    <col min="12290" max="12290" width="29.375" style="39" customWidth="1"/>
    <col min="12291" max="12291" width="10.875" style="39" customWidth="1"/>
    <col min="12292" max="12292" width="12.625" style="39" customWidth="1"/>
    <col min="12293" max="12293" width="12.375" style="39" customWidth="1"/>
    <col min="12294" max="12294" width="12.5" style="39" customWidth="1"/>
    <col min="12295" max="12543" width="9" style="39"/>
    <col min="12544" max="12544" width="1.125" style="39" customWidth="1"/>
    <col min="12545" max="12545" width="16.5" style="39" customWidth="1"/>
    <col min="12546" max="12546" width="29.375" style="39" customWidth="1"/>
    <col min="12547" max="12547" width="10.875" style="39" customWidth="1"/>
    <col min="12548" max="12548" width="12.625" style="39" customWidth="1"/>
    <col min="12549" max="12549" width="12.375" style="39" customWidth="1"/>
    <col min="12550" max="12550" width="12.5" style="39" customWidth="1"/>
    <col min="12551" max="12799" width="9" style="39"/>
    <col min="12800" max="12800" width="1.125" style="39" customWidth="1"/>
    <col min="12801" max="12801" width="16.5" style="39" customWidth="1"/>
    <col min="12802" max="12802" width="29.375" style="39" customWidth="1"/>
    <col min="12803" max="12803" width="10.875" style="39" customWidth="1"/>
    <col min="12804" max="12804" width="12.625" style="39" customWidth="1"/>
    <col min="12805" max="12805" width="12.375" style="39" customWidth="1"/>
    <col min="12806" max="12806" width="12.5" style="39" customWidth="1"/>
    <col min="12807" max="13055" width="9" style="39"/>
    <col min="13056" max="13056" width="1.125" style="39" customWidth="1"/>
    <col min="13057" max="13057" width="16.5" style="39" customWidth="1"/>
    <col min="13058" max="13058" width="29.375" style="39" customWidth="1"/>
    <col min="13059" max="13059" width="10.875" style="39" customWidth="1"/>
    <col min="13060" max="13060" width="12.625" style="39" customWidth="1"/>
    <col min="13061" max="13061" width="12.375" style="39" customWidth="1"/>
    <col min="13062" max="13062" width="12.5" style="39" customWidth="1"/>
    <col min="13063" max="13311" width="9" style="39"/>
    <col min="13312" max="13312" width="1.125" style="39" customWidth="1"/>
    <col min="13313" max="13313" width="16.5" style="39" customWidth="1"/>
    <col min="13314" max="13314" width="29.375" style="39" customWidth="1"/>
    <col min="13315" max="13315" width="10.875" style="39" customWidth="1"/>
    <col min="13316" max="13316" width="12.625" style="39" customWidth="1"/>
    <col min="13317" max="13317" width="12.375" style="39" customWidth="1"/>
    <col min="13318" max="13318" width="12.5" style="39" customWidth="1"/>
    <col min="13319" max="13567" width="9" style="39"/>
    <col min="13568" max="13568" width="1.125" style="39" customWidth="1"/>
    <col min="13569" max="13569" width="16.5" style="39" customWidth="1"/>
    <col min="13570" max="13570" width="29.375" style="39" customWidth="1"/>
    <col min="13571" max="13571" width="10.875" style="39" customWidth="1"/>
    <col min="13572" max="13572" width="12.625" style="39" customWidth="1"/>
    <col min="13573" max="13573" width="12.375" style="39" customWidth="1"/>
    <col min="13574" max="13574" width="12.5" style="39" customWidth="1"/>
    <col min="13575" max="13823" width="9" style="39"/>
    <col min="13824" max="13824" width="1.125" style="39" customWidth="1"/>
    <col min="13825" max="13825" width="16.5" style="39" customWidth="1"/>
    <col min="13826" max="13826" width="29.375" style="39" customWidth="1"/>
    <col min="13827" max="13827" width="10.875" style="39" customWidth="1"/>
    <col min="13828" max="13828" width="12.625" style="39" customWidth="1"/>
    <col min="13829" max="13829" width="12.375" style="39" customWidth="1"/>
    <col min="13830" max="13830" width="12.5" style="39" customWidth="1"/>
    <col min="13831" max="14079" width="9" style="39"/>
    <col min="14080" max="14080" width="1.125" style="39" customWidth="1"/>
    <col min="14081" max="14081" width="16.5" style="39" customWidth="1"/>
    <col min="14082" max="14082" width="29.375" style="39" customWidth="1"/>
    <col min="14083" max="14083" width="10.875" style="39" customWidth="1"/>
    <col min="14084" max="14084" width="12.625" style="39" customWidth="1"/>
    <col min="14085" max="14085" width="12.375" style="39" customWidth="1"/>
    <col min="14086" max="14086" width="12.5" style="39" customWidth="1"/>
    <col min="14087" max="14335" width="9" style="39"/>
    <col min="14336" max="14336" width="1.125" style="39" customWidth="1"/>
    <col min="14337" max="14337" width="16.5" style="39" customWidth="1"/>
    <col min="14338" max="14338" width="29.375" style="39" customWidth="1"/>
    <col min="14339" max="14339" width="10.875" style="39" customWidth="1"/>
    <col min="14340" max="14340" width="12.625" style="39" customWidth="1"/>
    <col min="14341" max="14341" width="12.375" style="39" customWidth="1"/>
    <col min="14342" max="14342" width="12.5" style="39" customWidth="1"/>
    <col min="14343" max="14591" width="9" style="39"/>
    <col min="14592" max="14592" width="1.125" style="39" customWidth="1"/>
    <col min="14593" max="14593" width="16.5" style="39" customWidth="1"/>
    <col min="14594" max="14594" width="29.375" style="39" customWidth="1"/>
    <col min="14595" max="14595" width="10.875" style="39" customWidth="1"/>
    <col min="14596" max="14596" width="12.625" style="39" customWidth="1"/>
    <col min="14597" max="14597" width="12.375" style="39" customWidth="1"/>
    <col min="14598" max="14598" width="12.5" style="39" customWidth="1"/>
    <col min="14599" max="14847" width="9" style="39"/>
    <col min="14848" max="14848" width="1.125" style="39" customWidth="1"/>
    <col min="14849" max="14849" width="16.5" style="39" customWidth="1"/>
    <col min="14850" max="14850" width="29.375" style="39" customWidth="1"/>
    <col min="14851" max="14851" width="10.875" style="39" customWidth="1"/>
    <col min="14852" max="14852" width="12.625" style="39" customWidth="1"/>
    <col min="14853" max="14853" width="12.375" style="39" customWidth="1"/>
    <col min="14854" max="14854" width="12.5" style="39" customWidth="1"/>
    <col min="14855" max="15103" width="9" style="39"/>
    <col min="15104" max="15104" width="1.125" style="39" customWidth="1"/>
    <col min="15105" max="15105" width="16.5" style="39" customWidth="1"/>
    <col min="15106" max="15106" width="29.375" style="39" customWidth="1"/>
    <col min="15107" max="15107" width="10.875" style="39" customWidth="1"/>
    <col min="15108" max="15108" width="12.625" style="39" customWidth="1"/>
    <col min="15109" max="15109" width="12.375" style="39" customWidth="1"/>
    <col min="15110" max="15110" width="12.5" style="39" customWidth="1"/>
    <col min="15111" max="15359" width="9" style="39"/>
    <col min="15360" max="15360" width="1.125" style="39" customWidth="1"/>
    <col min="15361" max="15361" width="16.5" style="39" customWidth="1"/>
    <col min="15362" max="15362" width="29.375" style="39" customWidth="1"/>
    <col min="15363" max="15363" width="10.875" style="39" customWidth="1"/>
    <col min="15364" max="15364" width="12.625" style="39" customWidth="1"/>
    <col min="15365" max="15365" width="12.375" style="39" customWidth="1"/>
    <col min="15366" max="15366" width="12.5" style="39" customWidth="1"/>
    <col min="15367" max="15615" width="9" style="39"/>
    <col min="15616" max="15616" width="1.125" style="39" customWidth="1"/>
    <col min="15617" max="15617" width="16.5" style="39" customWidth="1"/>
    <col min="15618" max="15618" width="29.375" style="39" customWidth="1"/>
    <col min="15619" max="15619" width="10.875" style="39" customWidth="1"/>
    <col min="15620" max="15620" width="12.625" style="39" customWidth="1"/>
    <col min="15621" max="15621" width="12.375" style="39" customWidth="1"/>
    <col min="15622" max="15622" width="12.5" style="39" customWidth="1"/>
    <col min="15623" max="15871" width="9" style="39"/>
    <col min="15872" max="15872" width="1.125" style="39" customWidth="1"/>
    <col min="15873" max="15873" width="16.5" style="39" customWidth="1"/>
    <col min="15874" max="15874" width="29.375" style="39" customWidth="1"/>
    <col min="15875" max="15875" width="10.875" style="39" customWidth="1"/>
    <col min="15876" max="15876" width="12.625" style="39" customWidth="1"/>
    <col min="15877" max="15877" width="12.375" style="39" customWidth="1"/>
    <col min="15878" max="15878" width="12.5" style="39" customWidth="1"/>
    <col min="15879" max="16127" width="9" style="39"/>
    <col min="16128" max="16128" width="1.125" style="39" customWidth="1"/>
    <col min="16129" max="16129" width="16.5" style="39" customWidth="1"/>
    <col min="16130" max="16130" width="29.375" style="39" customWidth="1"/>
    <col min="16131" max="16131" width="10.875" style="39" customWidth="1"/>
    <col min="16132" max="16132" width="12.625" style="39" customWidth="1"/>
    <col min="16133" max="16133" width="12.375" style="39" customWidth="1"/>
    <col min="16134" max="16134" width="12.5" style="39" customWidth="1"/>
    <col min="16135" max="16384" width="9" style="39"/>
  </cols>
  <sheetData>
    <row r="1" ht="21" customHeight="1" spans="1:1">
      <c r="A1" s="40" t="s">
        <v>588</v>
      </c>
    </row>
    <row r="2" ht="47.25" customHeight="1" spans="1:6">
      <c r="A2" s="41" t="s">
        <v>589</v>
      </c>
      <c r="B2" s="41"/>
      <c r="C2" s="41"/>
      <c r="D2" s="41"/>
      <c r="E2" s="41"/>
      <c r="F2" s="41"/>
    </row>
    <row r="3" ht="19.5" customHeight="1" spans="1:6">
      <c r="A3" s="22"/>
      <c r="B3" s="22"/>
      <c r="C3" s="22"/>
      <c r="D3" s="22"/>
      <c r="E3" s="22"/>
      <c r="F3" s="42" t="s">
        <v>313</v>
      </c>
    </row>
    <row r="4" ht="36" customHeight="1" spans="1:6">
      <c r="A4" s="43" t="s">
        <v>590</v>
      </c>
      <c r="B4" s="43" t="s">
        <v>591</v>
      </c>
      <c r="C4" s="43"/>
      <c r="D4" s="43" t="s">
        <v>592</v>
      </c>
      <c r="E4" s="43">
        <v>36224.71</v>
      </c>
      <c r="F4" s="43"/>
    </row>
    <row r="5" ht="36" customHeight="1" spans="1:6">
      <c r="A5" s="43"/>
      <c r="B5" s="43"/>
      <c r="C5" s="43"/>
      <c r="D5" s="43" t="s">
        <v>593</v>
      </c>
      <c r="E5" s="43">
        <v>36224.71</v>
      </c>
      <c r="F5" s="43"/>
    </row>
    <row r="6" ht="73.5" customHeight="1" spans="1:6">
      <c r="A6" s="43" t="s">
        <v>594</v>
      </c>
      <c r="B6" s="43" t="s">
        <v>595</v>
      </c>
      <c r="C6" s="43"/>
      <c r="D6" s="43"/>
      <c r="E6" s="43"/>
      <c r="F6" s="43"/>
    </row>
    <row r="7" ht="26.25" customHeight="1" spans="1:6">
      <c r="A7" s="44" t="s">
        <v>596</v>
      </c>
      <c r="B7" s="43" t="s">
        <v>597</v>
      </c>
      <c r="C7" s="43" t="s">
        <v>598</v>
      </c>
      <c r="D7" s="43" t="s">
        <v>599</v>
      </c>
      <c r="E7" s="43" t="s">
        <v>600</v>
      </c>
      <c r="F7" s="43" t="s">
        <v>601</v>
      </c>
    </row>
    <row r="8" ht="26.25" customHeight="1" spans="1:6">
      <c r="A8" s="44"/>
      <c r="B8" s="43" t="s">
        <v>602</v>
      </c>
      <c r="C8" s="43">
        <v>10</v>
      </c>
      <c r="D8" s="45" t="s">
        <v>603</v>
      </c>
      <c r="E8" s="43" t="s">
        <v>604</v>
      </c>
      <c r="F8" s="43">
        <v>10</v>
      </c>
    </row>
    <row r="9" ht="26.25" customHeight="1" spans="1:6">
      <c r="A9" s="44"/>
      <c r="B9" s="43" t="s">
        <v>605</v>
      </c>
      <c r="C9" s="43">
        <v>10</v>
      </c>
      <c r="D9" s="45" t="s">
        <v>603</v>
      </c>
      <c r="E9" s="43" t="s">
        <v>604</v>
      </c>
      <c r="F9" s="43">
        <v>20</v>
      </c>
    </row>
    <row r="10" ht="26.25" customHeight="1" spans="1:6">
      <c r="A10" s="44"/>
      <c r="B10" s="43" t="s">
        <v>606</v>
      </c>
      <c r="C10" s="46">
        <v>10</v>
      </c>
      <c r="D10" s="45" t="s">
        <v>603</v>
      </c>
      <c r="E10" s="31" t="s">
        <v>607</v>
      </c>
      <c r="F10" s="46">
        <v>100</v>
      </c>
    </row>
    <row r="11" ht="26.25" customHeight="1" spans="1:6">
      <c r="A11" s="44"/>
      <c r="B11" s="43" t="s">
        <v>608</v>
      </c>
      <c r="C11" s="46">
        <v>10</v>
      </c>
      <c r="D11" s="46" t="s">
        <v>609</v>
      </c>
      <c r="E11" s="46" t="s">
        <v>610</v>
      </c>
      <c r="F11" s="46">
        <v>2000</v>
      </c>
    </row>
    <row r="12" ht="26.25" customHeight="1" spans="1:6">
      <c r="A12" s="44"/>
      <c r="B12" s="43" t="s">
        <v>611</v>
      </c>
      <c r="C12" s="46">
        <v>10</v>
      </c>
      <c r="D12" s="45" t="s">
        <v>603</v>
      </c>
      <c r="E12" s="46" t="s">
        <v>607</v>
      </c>
      <c r="F12" s="46">
        <v>100</v>
      </c>
    </row>
    <row r="13" ht="26.25" customHeight="1" spans="1:6">
      <c r="A13" s="44"/>
      <c r="B13" s="43" t="s">
        <v>612</v>
      </c>
      <c r="C13" s="46">
        <v>10</v>
      </c>
      <c r="D13" s="46" t="s">
        <v>613</v>
      </c>
      <c r="E13" s="46" t="s">
        <v>607</v>
      </c>
      <c r="F13" s="46">
        <v>20</v>
      </c>
    </row>
    <row r="14" ht="26.25" customHeight="1" spans="1:6">
      <c r="A14" s="44"/>
      <c r="B14" s="43" t="s">
        <v>614</v>
      </c>
      <c r="C14" s="46">
        <v>10</v>
      </c>
      <c r="D14" s="46" t="s">
        <v>615</v>
      </c>
      <c r="E14" s="31" t="s">
        <v>610</v>
      </c>
      <c r="F14" s="46">
        <v>20000</v>
      </c>
    </row>
    <row r="15" ht="26.25" customHeight="1" spans="1:6">
      <c r="A15" s="44"/>
      <c r="B15" s="43" t="s">
        <v>616</v>
      </c>
      <c r="C15" s="46">
        <v>10</v>
      </c>
      <c r="D15" s="45" t="s">
        <v>603</v>
      </c>
      <c r="E15" s="46" t="s">
        <v>610</v>
      </c>
      <c r="F15" s="46">
        <v>95</v>
      </c>
    </row>
    <row r="16" ht="26.25" customHeight="1" spans="1:6">
      <c r="A16" s="44"/>
      <c r="B16" s="43" t="s">
        <v>617</v>
      </c>
      <c r="C16" s="46">
        <v>10</v>
      </c>
      <c r="D16" s="45" t="s">
        <v>618</v>
      </c>
      <c r="E16" s="46" t="s">
        <v>610</v>
      </c>
      <c r="F16" s="46">
        <v>2</v>
      </c>
    </row>
    <row r="17" ht="26.25" customHeight="1" spans="1:6">
      <c r="A17" s="44"/>
      <c r="B17" s="43" t="s">
        <v>619</v>
      </c>
      <c r="C17" s="46">
        <v>10</v>
      </c>
      <c r="D17" s="46" t="s">
        <v>618</v>
      </c>
      <c r="E17" s="46" t="s">
        <v>610</v>
      </c>
      <c r="F17" s="46">
        <v>3</v>
      </c>
    </row>
    <row r="18" spans="1:6">
      <c r="A18" s="47" t="s">
        <v>620</v>
      </c>
      <c r="B18" s="48"/>
      <c r="C18" s="48"/>
      <c r="D18" s="48"/>
      <c r="E18" s="48"/>
      <c r="F18" s="48"/>
    </row>
    <row r="19" spans="1:6">
      <c r="A19" s="49"/>
      <c r="B19" s="49"/>
      <c r="C19" s="49"/>
      <c r="D19" s="49"/>
      <c r="E19" s="49"/>
      <c r="F19" s="49"/>
    </row>
    <row r="20" spans="1:6">
      <c r="A20" s="50"/>
      <c r="B20" s="51"/>
      <c r="C20" s="52"/>
      <c r="D20" s="52"/>
      <c r="E20" s="52"/>
      <c r="F20" s="51"/>
    </row>
    <row r="21" spans="1:6">
      <c r="A21" s="50"/>
      <c r="B21" s="51"/>
      <c r="C21" s="52"/>
      <c r="D21" s="52"/>
      <c r="E21" s="52"/>
      <c r="F21" s="51"/>
    </row>
    <row r="22" spans="1:6">
      <c r="A22" s="50"/>
      <c r="B22" s="51"/>
      <c r="C22" s="52"/>
      <c r="D22" s="52"/>
      <c r="E22" s="52"/>
      <c r="F22" s="51"/>
    </row>
    <row r="23" spans="1:6">
      <c r="A23" s="50"/>
      <c r="B23" s="51"/>
      <c r="C23" s="52"/>
      <c r="D23" s="52"/>
      <c r="E23" s="52"/>
      <c r="F23" s="51"/>
    </row>
    <row r="24" spans="1:6">
      <c r="A24" s="50"/>
      <c r="B24" s="51"/>
      <c r="C24" s="52"/>
      <c r="D24" s="52"/>
      <c r="E24" s="52"/>
      <c r="F24" s="51"/>
    </row>
    <row r="25" spans="1:6">
      <c r="A25" s="50"/>
      <c r="B25" s="51"/>
      <c r="C25" s="52"/>
      <c r="D25" s="52"/>
      <c r="E25" s="52"/>
      <c r="F25" s="51"/>
    </row>
    <row r="26" spans="1:6">
      <c r="A26" s="50"/>
      <c r="B26" s="51"/>
      <c r="C26" s="52"/>
      <c r="D26" s="52"/>
      <c r="E26" s="52"/>
      <c r="F26" s="51"/>
    </row>
    <row r="27" spans="1:6">
      <c r="A27" s="50"/>
      <c r="B27" s="51"/>
      <c r="C27" s="52"/>
      <c r="D27" s="52"/>
      <c r="E27" s="52"/>
      <c r="F27" s="51"/>
    </row>
    <row r="28" spans="1:6">
      <c r="A28" s="50"/>
      <c r="B28" s="51"/>
      <c r="C28" s="52"/>
      <c r="D28" s="52"/>
      <c r="E28" s="52"/>
      <c r="F28" s="51"/>
    </row>
    <row r="29" spans="1:6">
      <c r="A29" s="50"/>
      <c r="B29" s="51"/>
      <c r="C29" s="52"/>
      <c r="D29" s="52"/>
      <c r="E29" s="52"/>
      <c r="F29" s="51"/>
    </row>
    <row r="30" spans="1:6">
      <c r="A30" s="50"/>
      <c r="B30" s="51"/>
      <c r="C30" s="52"/>
      <c r="D30" s="52"/>
      <c r="E30" s="52"/>
      <c r="F30" s="51"/>
    </row>
    <row r="31" spans="1:6">
      <c r="A31" s="50"/>
      <c r="B31" s="51"/>
      <c r="C31" s="52"/>
      <c r="D31" s="52"/>
      <c r="E31" s="52"/>
      <c r="F31" s="51"/>
    </row>
    <row r="32" spans="1:6">
      <c r="A32" s="50"/>
      <c r="B32" s="51"/>
      <c r="C32" s="52"/>
      <c r="D32" s="52"/>
      <c r="E32" s="52"/>
      <c r="F32" s="51"/>
    </row>
    <row r="33" spans="1:6">
      <c r="A33" s="50"/>
      <c r="B33" s="51"/>
      <c r="C33" s="52"/>
      <c r="D33" s="52"/>
      <c r="E33" s="52"/>
      <c r="F33" s="51"/>
    </row>
    <row r="34" spans="1:6">
      <c r="A34" s="50"/>
      <c r="B34" s="51"/>
      <c r="C34" s="52"/>
      <c r="D34" s="52"/>
      <c r="E34" s="52"/>
      <c r="F34" s="51"/>
    </row>
    <row r="35" spans="1:6">
      <c r="A35" s="50"/>
      <c r="B35" s="51"/>
      <c r="C35" s="52"/>
      <c r="D35" s="52"/>
      <c r="E35" s="52"/>
      <c r="F35" s="51"/>
    </row>
    <row r="36" spans="1:6">
      <c r="A36" s="50"/>
      <c r="B36" s="51"/>
      <c r="C36" s="52"/>
      <c r="D36" s="52"/>
      <c r="E36" s="52"/>
      <c r="F36" s="51"/>
    </row>
    <row r="37" spans="2:6">
      <c r="B37" s="53"/>
      <c r="C37" s="54"/>
      <c r="D37" s="54"/>
      <c r="E37" s="54"/>
      <c r="F37" s="53"/>
    </row>
    <row r="38" spans="2:6">
      <c r="B38" s="53"/>
      <c r="C38" s="54"/>
      <c r="D38" s="54"/>
      <c r="E38" s="54"/>
      <c r="F38" s="53"/>
    </row>
    <row r="39" spans="2:6">
      <c r="B39" s="53"/>
      <c r="C39" s="53"/>
      <c r="D39" s="53"/>
      <c r="E39" s="53"/>
      <c r="F39" s="53"/>
    </row>
    <row r="40" spans="2:6">
      <c r="B40" s="53"/>
      <c r="C40" s="53"/>
      <c r="D40" s="53"/>
      <c r="E40" s="53"/>
      <c r="F40" s="53"/>
    </row>
    <row r="41" spans="2:6">
      <c r="B41" s="53"/>
      <c r="C41" s="53"/>
      <c r="D41" s="53"/>
      <c r="E41" s="53"/>
      <c r="F41" s="53"/>
    </row>
    <row r="42" spans="2:6">
      <c r="B42" s="53"/>
      <c r="C42" s="53"/>
      <c r="D42" s="53"/>
      <c r="E42" s="53"/>
      <c r="F42" s="53"/>
    </row>
    <row r="43" spans="2:6">
      <c r="B43" s="53"/>
      <c r="C43" s="53"/>
      <c r="D43" s="53"/>
      <c r="E43" s="53"/>
      <c r="F43" s="53"/>
    </row>
    <row r="44" spans="2:6">
      <c r="B44" s="53"/>
      <c r="C44" s="53"/>
      <c r="D44" s="53"/>
      <c r="E44" s="53"/>
      <c r="F44" s="53"/>
    </row>
    <row r="45" spans="2:6">
      <c r="B45" s="53"/>
      <c r="C45" s="53"/>
      <c r="D45" s="53"/>
      <c r="E45" s="53"/>
      <c r="F45" s="53"/>
    </row>
    <row r="46" spans="2:6">
      <c r="B46" s="53"/>
      <c r="C46" s="53"/>
      <c r="D46" s="53"/>
      <c r="E46" s="53"/>
      <c r="F46" s="53"/>
    </row>
    <row r="47" spans="2:6">
      <c r="B47" s="53"/>
      <c r="C47" s="53"/>
      <c r="D47" s="53"/>
      <c r="E47" s="53"/>
      <c r="F47" s="53"/>
    </row>
    <row r="48" spans="2:6">
      <c r="B48" s="53"/>
      <c r="C48" s="53"/>
      <c r="D48" s="53"/>
      <c r="E48" s="53"/>
      <c r="F48" s="53"/>
    </row>
    <row r="49" spans="2:6">
      <c r="B49" s="53"/>
      <c r="C49" s="53"/>
      <c r="D49" s="53"/>
      <c r="E49" s="53"/>
      <c r="F49" s="53"/>
    </row>
    <row r="50" spans="2:6">
      <c r="B50" s="53"/>
      <c r="C50" s="53"/>
      <c r="D50" s="53"/>
      <c r="E50" s="53"/>
      <c r="F50" s="53"/>
    </row>
    <row r="51" spans="2:6">
      <c r="B51" s="53"/>
      <c r="C51" s="53"/>
      <c r="D51" s="53"/>
      <c r="E51" s="53"/>
      <c r="F51" s="53"/>
    </row>
    <row r="52" spans="2:6">
      <c r="B52" s="53"/>
      <c r="C52" s="53"/>
      <c r="D52" s="53"/>
      <c r="E52" s="53"/>
      <c r="F52" s="53"/>
    </row>
    <row r="53" spans="2:6">
      <c r="B53" s="53"/>
      <c r="C53" s="53"/>
      <c r="D53" s="53"/>
      <c r="E53" s="53"/>
      <c r="F53" s="53"/>
    </row>
    <row r="54" spans="2:6">
      <c r="B54" s="53"/>
      <c r="C54" s="53"/>
      <c r="D54" s="53"/>
      <c r="E54" s="53"/>
      <c r="F54" s="53"/>
    </row>
    <row r="55" spans="2:6">
      <c r="B55" s="53"/>
      <c r="C55" s="53"/>
      <c r="D55" s="53"/>
      <c r="E55" s="53"/>
      <c r="F55" s="53"/>
    </row>
    <row r="56" spans="2:6">
      <c r="B56" s="53"/>
      <c r="C56" s="53"/>
      <c r="D56" s="53"/>
      <c r="E56" s="53"/>
      <c r="F56" s="53"/>
    </row>
    <row r="57" spans="2:6">
      <c r="B57" s="53"/>
      <c r="C57" s="53"/>
      <c r="D57" s="53"/>
      <c r="E57" s="53"/>
      <c r="F57" s="53"/>
    </row>
  </sheetData>
  <mergeCells count="8">
    <mergeCell ref="A2:F2"/>
    <mergeCell ref="E4:F4"/>
    <mergeCell ref="E5:F5"/>
    <mergeCell ref="B6:F6"/>
    <mergeCell ref="A4:A5"/>
    <mergeCell ref="A7:A17"/>
    <mergeCell ref="B4:C5"/>
    <mergeCell ref="A18:F19"/>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9" workbookViewId="0">
      <selection activeCell="J8" sqref="J8"/>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624</v>
      </c>
      <c r="C4" s="8"/>
      <c r="D4" s="8"/>
      <c r="E4" s="8" t="s">
        <v>625</v>
      </c>
      <c r="F4" s="8" t="s">
        <v>591</v>
      </c>
      <c r="G4" s="8"/>
    </row>
    <row r="5" ht="27.75" customHeight="1" spans="1:7">
      <c r="A5" s="8" t="s">
        <v>626</v>
      </c>
      <c r="B5" s="8">
        <v>18</v>
      </c>
      <c r="C5" s="8"/>
      <c r="D5" s="8"/>
      <c r="E5" s="8" t="s">
        <v>627</v>
      </c>
      <c r="F5" s="8"/>
      <c r="G5" s="8"/>
    </row>
    <row r="6" ht="27.75" customHeight="1" spans="1:7">
      <c r="A6" s="8"/>
      <c r="B6" s="8"/>
      <c r="C6" s="8"/>
      <c r="D6" s="8"/>
      <c r="E6" s="8" t="s">
        <v>628</v>
      </c>
      <c r="F6" s="8">
        <v>18</v>
      </c>
      <c r="G6" s="8"/>
    </row>
    <row r="7" ht="34.5" customHeight="1" spans="1:7">
      <c r="A7" s="8" t="s">
        <v>629</v>
      </c>
      <c r="B7" s="8" t="s">
        <v>630</v>
      </c>
      <c r="C7" s="8"/>
      <c r="D7" s="8"/>
      <c r="E7" s="8"/>
      <c r="F7" s="8"/>
      <c r="G7" s="8"/>
    </row>
    <row r="8" ht="34.5" customHeight="1" spans="1:7">
      <c r="A8" s="8" t="s">
        <v>631</v>
      </c>
      <c r="B8" s="8" t="s">
        <v>632</v>
      </c>
      <c r="C8" s="8"/>
      <c r="D8" s="8"/>
      <c r="E8" s="8"/>
      <c r="F8" s="8"/>
      <c r="G8" s="8"/>
    </row>
    <row r="9" ht="34.5" customHeight="1" spans="1:7">
      <c r="A9" s="8" t="s">
        <v>633</v>
      </c>
      <c r="B9" s="8" t="s">
        <v>634</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31" t="s">
        <v>636</v>
      </c>
      <c r="C11" s="8">
        <v>30</v>
      </c>
      <c r="D11" s="15" t="s">
        <v>603</v>
      </c>
      <c r="E11" s="15" t="s">
        <v>607</v>
      </c>
      <c r="F11" s="12">
        <v>100</v>
      </c>
      <c r="G11" s="38" t="s">
        <v>637</v>
      </c>
    </row>
    <row r="12" ht="23.25" customHeight="1" spans="1:7">
      <c r="A12" s="10"/>
      <c r="B12" s="31" t="s">
        <v>638</v>
      </c>
      <c r="C12" s="8">
        <v>20</v>
      </c>
      <c r="D12" s="15" t="s">
        <v>603</v>
      </c>
      <c r="E12" s="15" t="s">
        <v>607</v>
      </c>
      <c r="F12" s="12">
        <v>100</v>
      </c>
      <c r="G12" s="15" t="s">
        <v>637</v>
      </c>
    </row>
    <row r="13" ht="23.25" customHeight="1" spans="1:7">
      <c r="A13" s="10"/>
      <c r="B13" s="29" t="s">
        <v>639</v>
      </c>
      <c r="C13" s="8">
        <v>20</v>
      </c>
      <c r="D13" s="15" t="s">
        <v>603</v>
      </c>
      <c r="E13" s="15" t="s">
        <v>604</v>
      </c>
      <c r="F13" s="12">
        <v>12</v>
      </c>
      <c r="G13" s="15" t="s">
        <v>637</v>
      </c>
    </row>
    <row r="14" ht="23.25" customHeight="1" spans="1:7">
      <c r="A14" s="10"/>
      <c r="B14" s="30" t="s">
        <v>640</v>
      </c>
      <c r="C14" s="8">
        <v>15</v>
      </c>
      <c r="D14" s="15" t="s">
        <v>603</v>
      </c>
      <c r="E14" s="15" t="s">
        <v>610</v>
      </c>
      <c r="F14" s="12">
        <v>1</v>
      </c>
      <c r="G14" s="15" t="s">
        <v>641</v>
      </c>
    </row>
    <row r="15" ht="23.25" customHeight="1" spans="1:7">
      <c r="A15" s="10"/>
      <c r="B15" s="8" t="s">
        <v>642</v>
      </c>
      <c r="C15" s="8">
        <v>15</v>
      </c>
      <c r="D15" s="15" t="s">
        <v>603</v>
      </c>
      <c r="E15" s="8" t="s">
        <v>610</v>
      </c>
      <c r="F15" s="12">
        <v>85</v>
      </c>
      <c r="G15" s="15"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F4" sqref="F4:G4"/>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644</v>
      </c>
      <c r="C4" s="8"/>
      <c r="D4" s="8"/>
      <c r="E4" s="8" t="s">
        <v>625</v>
      </c>
      <c r="F4" s="8" t="s">
        <v>591</v>
      </c>
      <c r="G4" s="8"/>
    </row>
    <row r="5" ht="27.75" customHeight="1" spans="1:7">
      <c r="A5" s="8" t="s">
        <v>626</v>
      </c>
      <c r="B5" s="8">
        <v>110</v>
      </c>
      <c r="C5" s="8"/>
      <c r="D5" s="8"/>
      <c r="E5" s="8" t="s">
        <v>627</v>
      </c>
      <c r="F5" s="8"/>
      <c r="G5" s="8"/>
    </row>
    <row r="6" ht="27.75" customHeight="1" spans="1:7">
      <c r="A6" s="8"/>
      <c r="B6" s="8"/>
      <c r="C6" s="8"/>
      <c r="D6" s="8"/>
      <c r="E6" s="8" t="s">
        <v>628</v>
      </c>
      <c r="F6" s="8">
        <v>110</v>
      </c>
      <c r="G6" s="8"/>
    </row>
    <row r="7" ht="34.5" customHeight="1" spans="1:7">
      <c r="A7" s="8" t="s">
        <v>629</v>
      </c>
      <c r="B7" s="8" t="s">
        <v>645</v>
      </c>
      <c r="C7" s="8"/>
      <c r="D7" s="8"/>
      <c r="E7" s="8"/>
      <c r="F7" s="8"/>
      <c r="G7" s="8"/>
    </row>
    <row r="8" ht="34.5" customHeight="1" spans="1:7">
      <c r="A8" s="8" t="s">
        <v>631</v>
      </c>
      <c r="B8" s="8" t="s">
        <v>646</v>
      </c>
      <c r="C8" s="8"/>
      <c r="D8" s="8"/>
      <c r="E8" s="8"/>
      <c r="F8" s="8"/>
      <c r="G8" s="8"/>
    </row>
    <row r="9" ht="34.5" customHeight="1" spans="1:7">
      <c r="A9" s="8" t="s">
        <v>633</v>
      </c>
      <c r="B9" s="8" t="s">
        <v>647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648</v>
      </c>
      <c r="C11" s="15">
        <v>20</v>
      </c>
      <c r="D11" s="11" t="s">
        <v>603</v>
      </c>
      <c r="E11" s="8" t="s">
        <v>607</v>
      </c>
      <c r="F11" s="8">
        <v>30</v>
      </c>
      <c r="G11" s="8" t="s">
        <v>637</v>
      </c>
    </row>
    <row r="12" ht="23.25" customHeight="1" spans="1:7">
      <c r="A12" s="10"/>
      <c r="B12" s="15" t="s">
        <v>649</v>
      </c>
      <c r="C12" s="8">
        <v>20</v>
      </c>
      <c r="D12" s="15" t="s">
        <v>618</v>
      </c>
      <c r="E12" s="15" t="s">
        <v>610</v>
      </c>
      <c r="F12" s="8">
        <v>2</v>
      </c>
      <c r="G12" s="15" t="s">
        <v>637</v>
      </c>
    </row>
    <row r="13" ht="23.25" customHeight="1" spans="1:7">
      <c r="A13" s="10"/>
      <c r="B13" s="15" t="s">
        <v>650</v>
      </c>
      <c r="C13" s="8">
        <v>20</v>
      </c>
      <c r="D13" s="11" t="s">
        <v>603</v>
      </c>
      <c r="E13" s="8" t="s">
        <v>607</v>
      </c>
      <c r="F13" s="8">
        <v>0</v>
      </c>
      <c r="G13" s="15" t="s">
        <v>637</v>
      </c>
    </row>
    <row r="14" ht="23.25" customHeight="1" spans="1:7">
      <c r="A14" s="10"/>
      <c r="B14" s="8" t="s">
        <v>651</v>
      </c>
      <c r="C14" s="8">
        <v>15</v>
      </c>
      <c r="D14" s="15" t="s">
        <v>603</v>
      </c>
      <c r="E14" s="8" t="s">
        <v>607</v>
      </c>
      <c r="F14" s="8">
        <v>15</v>
      </c>
      <c r="G14" s="15" t="s">
        <v>641</v>
      </c>
    </row>
    <row r="15" ht="23.25" customHeight="1" spans="1:7">
      <c r="A15" s="10"/>
      <c r="B15" s="23" t="s">
        <v>652</v>
      </c>
      <c r="C15" s="8">
        <v>10</v>
      </c>
      <c r="D15" s="15" t="s">
        <v>603</v>
      </c>
      <c r="E15" s="15" t="s">
        <v>610</v>
      </c>
      <c r="F15" s="8">
        <v>80</v>
      </c>
      <c r="G15" s="15" t="s">
        <v>641</v>
      </c>
    </row>
    <row r="16" ht="23.25" customHeight="1" spans="1:7">
      <c r="A16" s="10"/>
      <c r="B16" s="23" t="s">
        <v>653</v>
      </c>
      <c r="C16" s="8">
        <v>15</v>
      </c>
      <c r="D16" s="15" t="s">
        <v>603</v>
      </c>
      <c r="E16" s="8" t="s">
        <v>607</v>
      </c>
      <c r="F16" s="8">
        <v>100</v>
      </c>
      <c r="G16" s="15"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17" sqref="D1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654</v>
      </c>
      <c r="C4" s="8"/>
      <c r="D4" s="8"/>
      <c r="E4" s="8" t="s">
        <v>625</v>
      </c>
      <c r="F4" s="8" t="s">
        <v>591</v>
      </c>
      <c r="G4" s="8"/>
    </row>
    <row r="5" ht="27.75" customHeight="1" spans="1:7">
      <c r="A5" s="8" t="s">
        <v>626</v>
      </c>
      <c r="B5" s="8">
        <v>9</v>
      </c>
      <c r="C5" s="8"/>
      <c r="D5" s="8"/>
      <c r="E5" s="8" t="s">
        <v>627</v>
      </c>
      <c r="F5" s="8"/>
      <c r="G5" s="8"/>
    </row>
    <row r="6" ht="27.75" customHeight="1" spans="1:7">
      <c r="A6" s="8"/>
      <c r="B6" s="8"/>
      <c r="C6" s="8"/>
      <c r="D6" s="8"/>
      <c r="E6" s="8" t="s">
        <v>628</v>
      </c>
      <c r="F6" s="8">
        <v>9</v>
      </c>
      <c r="G6" s="8"/>
    </row>
    <row r="7" ht="34.5" customHeight="1" spans="1:7">
      <c r="A7" s="8" t="s">
        <v>629</v>
      </c>
      <c r="B7" s="8" t="s">
        <v>655</v>
      </c>
      <c r="C7" s="8"/>
      <c r="D7" s="8"/>
      <c r="E7" s="8"/>
      <c r="F7" s="8"/>
      <c r="G7" s="8"/>
    </row>
    <row r="8" ht="34.5" customHeight="1" spans="1:7">
      <c r="A8" s="8" t="s">
        <v>631</v>
      </c>
      <c r="B8" s="8" t="s">
        <v>656</v>
      </c>
      <c r="C8" s="8"/>
      <c r="D8" s="8"/>
      <c r="E8" s="8"/>
      <c r="F8" s="8"/>
      <c r="G8" s="8"/>
    </row>
    <row r="9" ht="34.5" customHeight="1" spans="1:7">
      <c r="A9" s="8" t="s">
        <v>633</v>
      </c>
      <c r="B9" s="8" t="s">
        <v>657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658</v>
      </c>
      <c r="C11" s="8">
        <v>20</v>
      </c>
      <c r="D11" s="37" t="s">
        <v>609</v>
      </c>
      <c r="E11" s="15" t="s">
        <v>610</v>
      </c>
      <c r="F11" s="8">
        <v>150000</v>
      </c>
      <c r="G11" s="8" t="s">
        <v>637</v>
      </c>
    </row>
    <row r="12" ht="23.25" customHeight="1" spans="1:7">
      <c r="A12" s="10"/>
      <c r="B12" s="29" t="s">
        <v>659</v>
      </c>
      <c r="C12" s="8">
        <v>20</v>
      </c>
      <c r="D12" s="31" t="s">
        <v>603</v>
      </c>
      <c r="E12" s="15" t="s">
        <v>607</v>
      </c>
      <c r="F12" s="8">
        <v>100</v>
      </c>
      <c r="G12" s="8" t="s">
        <v>637</v>
      </c>
    </row>
    <row r="13" ht="23.25" customHeight="1" spans="1:7">
      <c r="A13" s="10"/>
      <c r="B13" s="30" t="s">
        <v>660</v>
      </c>
      <c r="C13" s="8">
        <v>25</v>
      </c>
      <c r="D13" s="37" t="s">
        <v>618</v>
      </c>
      <c r="E13" s="15" t="s">
        <v>610</v>
      </c>
      <c r="F13" s="8">
        <v>2</v>
      </c>
      <c r="G13" s="8" t="s">
        <v>637</v>
      </c>
    </row>
    <row r="14" ht="23.25" customHeight="1" spans="1:7">
      <c r="A14" s="10"/>
      <c r="B14" s="30" t="s">
        <v>642</v>
      </c>
      <c r="C14" s="8">
        <v>15</v>
      </c>
      <c r="D14" s="31" t="s">
        <v>603</v>
      </c>
      <c r="E14" s="15" t="s">
        <v>610</v>
      </c>
      <c r="F14" s="8">
        <v>85</v>
      </c>
      <c r="G14" s="15" t="s">
        <v>641</v>
      </c>
    </row>
    <row r="15" ht="23.25" customHeight="1" spans="1:7">
      <c r="A15" s="10"/>
      <c r="B15" s="30" t="s">
        <v>653</v>
      </c>
      <c r="C15" s="8">
        <v>20</v>
      </c>
      <c r="D15" s="31" t="s">
        <v>603</v>
      </c>
      <c r="E15" s="15" t="s">
        <v>607</v>
      </c>
      <c r="F15" s="8">
        <v>100</v>
      </c>
      <c r="G15" s="15"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7" sqref="C1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661</v>
      </c>
      <c r="C4" s="8"/>
      <c r="D4" s="8"/>
      <c r="E4" s="8" t="s">
        <v>625</v>
      </c>
      <c r="F4" s="8" t="s">
        <v>591</v>
      </c>
      <c r="G4" s="8"/>
    </row>
    <row r="5" ht="27.75" customHeight="1" spans="1:7">
      <c r="A5" s="8" t="s">
        <v>626</v>
      </c>
      <c r="B5" s="8">
        <v>36</v>
      </c>
      <c r="C5" s="8"/>
      <c r="D5" s="8"/>
      <c r="E5" s="8" t="s">
        <v>627</v>
      </c>
      <c r="F5" s="8"/>
      <c r="G5" s="8"/>
    </row>
    <row r="6" ht="27.75" customHeight="1" spans="1:7">
      <c r="A6" s="8"/>
      <c r="B6" s="8"/>
      <c r="C6" s="8"/>
      <c r="D6" s="8"/>
      <c r="E6" s="8" t="s">
        <v>628</v>
      </c>
      <c r="F6" s="8">
        <v>36</v>
      </c>
      <c r="G6" s="8"/>
    </row>
    <row r="7" ht="34.5" customHeight="1" spans="1:7">
      <c r="A7" s="8" t="s">
        <v>629</v>
      </c>
      <c r="B7" s="8" t="s">
        <v>662</v>
      </c>
      <c r="C7" s="8"/>
      <c r="D7" s="8"/>
      <c r="E7" s="8"/>
      <c r="F7" s="8"/>
      <c r="G7" s="8"/>
    </row>
    <row r="8" ht="34.5" customHeight="1" spans="1:7">
      <c r="A8" s="8" t="s">
        <v>631</v>
      </c>
      <c r="B8" s="8" t="s">
        <v>662</v>
      </c>
      <c r="C8" s="8"/>
      <c r="D8" s="8"/>
      <c r="E8" s="8"/>
      <c r="F8" s="8"/>
      <c r="G8" s="8"/>
    </row>
    <row r="9" ht="34.5" customHeight="1" spans="1:7">
      <c r="A9" s="8" t="s">
        <v>633</v>
      </c>
      <c r="B9" s="8"/>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31" t="s">
        <v>663</v>
      </c>
      <c r="C11" s="8">
        <v>30</v>
      </c>
      <c r="D11" s="37" t="s">
        <v>613</v>
      </c>
      <c r="E11" s="15" t="s">
        <v>664</v>
      </c>
      <c r="F11" s="12">
        <v>1000</v>
      </c>
      <c r="G11" s="15" t="s">
        <v>637</v>
      </c>
    </row>
    <row r="12" ht="23.25" customHeight="1" spans="1:7">
      <c r="A12" s="10"/>
      <c r="B12" s="29" t="s">
        <v>665</v>
      </c>
      <c r="C12" s="8">
        <v>30</v>
      </c>
      <c r="D12" s="37" t="s">
        <v>603</v>
      </c>
      <c r="E12" s="15" t="s">
        <v>607</v>
      </c>
      <c r="F12" s="12">
        <v>100</v>
      </c>
      <c r="G12" s="15" t="s">
        <v>637</v>
      </c>
    </row>
    <row r="13" ht="23.25" customHeight="1" spans="1:7">
      <c r="A13" s="10"/>
      <c r="B13" s="36" t="s">
        <v>666</v>
      </c>
      <c r="C13" s="8">
        <v>10</v>
      </c>
      <c r="D13" s="15" t="s">
        <v>603</v>
      </c>
      <c r="E13" s="15" t="s">
        <v>664</v>
      </c>
      <c r="F13" s="12">
        <v>80</v>
      </c>
      <c r="G13" s="15" t="s">
        <v>641</v>
      </c>
    </row>
    <row r="14" ht="23.25" customHeight="1" spans="1:7">
      <c r="A14" s="10"/>
      <c r="B14" s="32" t="s">
        <v>667</v>
      </c>
      <c r="C14" s="15">
        <v>10</v>
      </c>
      <c r="D14" s="15" t="s">
        <v>603</v>
      </c>
      <c r="E14" s="15" t="s">
        <v>664</v>
      </c>
      <c r="F14" s="12">
        <v>85</v>
      </c>
      <c r="G14" s="15" t="s">
        <v>641</v>
      </c>
    </row>
    <row r="15" ht="23.25" customHeight="1" spans="1:7">
      <c r="A15" s="10"/>
      <c r="B15" s="30" t="s">
        <v>668</v>
      </c>
      <c r="C15" s="15">
        <v>20</v>
      </c>
      <c r="D15" s="15" t="s">
        <v>603</v>
      </c>
      <c r="E15" s="15" t="s">
        <v>607</v>
      </c>
      <c r="F15" s="12">
        <v>100</v>
      </c>
      <c r="G15" s="15"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7" sqref="C1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669</v>
      </c>
      <c r="C4" s="8"/>
      <c r="D4" s="8"/>
      <c r="E4" s="8" t="s">
        <v>625</v>
      </c>
      <c r="F4" s="8"/>
      <c r="G4" s="8"/>
    </row>
    <row r="5" ht="27.75" customHeight="1" spans="1:7">
      <c r="A5" s="8" t="s">
        <v>626</v>
      </c>
      <c r="B5" s="8" t="s">
        <v>670</v>
      </c>
      <c r="C5" s="8"/>
      <c r="D5" s="8"/>
      <c r="E5" s="8" t="s">
        <v>627</v>
      </c>
      <c r="F5" s="8"/>
      <c r="G5" s="8"/>
    </row>
    <row r="6" ht="27.75" customHeight="1" spans="1:7">
      <c r="A6" s="8"/>
      <c r="B6" s="8"/>
      <c r="C6" s="8"/>
      <c r="D6" s="8"/>
      <c r="E6" s="8" t="s">
        <v>628</v>
      </c>
      <c r="F6" s="8"/>
      <c r="G6" s="8"/>
    </row>
    <row r="7" ht="34.5" customHeight="1" spans="1:7">
      <c r="A7" s="8" t="s">
        <v>629</v>
      </c>
      <c r="B7" s="8" t="s">
        <v>671</v>
      </c>
      <c r="C7" s="8"/>
      <c r="D7" s="8"/>
      <c r="E7" s="8"/>
      <c r="F7" s="8"/>
      <c r="G7" s="8"/>
    </row>
    <row r="8" ht="34.5" customHeight="1" spans="1:7">
      <c r="A8" s="8" t="s">
        <v>631</v>
      </c>
      <c r="B8" s="8" t="s">
        <v>672</v>
      </c>
      <c r="C8" s="8"/>
      <c r="D8" s="8"/>
      <c r="E8" s="8"/>
      <c r="F8" s="8"/>
      <c r="G8" s="8"/>
    </row>
    <row r="9" ht="34.5" customHeight="1" spans="1:7">
      <c r="A9" s="8" t="s">
        <v>633</v>
      </c>
      <c r="B9" s="8" t="s">
        <v>673</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31" t="s">
        <v>674</v>
      </c>
      <c r="C11" s="8">
        <v>10</v>
      </c>
      <c r="D11" s="15" t="s">
        <v>675</v>
      </c>
      <c r="E11" s="15" t="s">
        <v>607</v>
      </c>
      <c r="F11" s="12">
        <v>2</v>
      </c>
      <c r="G11" s="15" t="s">
        <v>641</v>
      </c>
    </row>
    <row r="12" ht="23.25" customHeight="1" spans="1:7">
      <c r="A12" s="10"/>
      <c r="B12" s="31" t="s">
        <v>676</v>
      </c>
      <c r="C12" s="8">
        <v>30</v>
      </c>
      <c r="D12" s="15" t="s">
        <v>603</v>
      </c>
      <c r="E12" s="15" t="s">
        <v>607</v>
      </c>
      <c r="F12" s="12">
        <v>100</v>
      </c>
      <c r="G12" s="15" t="s">
        <v>637</v>
      </c>
    </row>
    <row r="13" ht="23.25" customHeight="1" spans="1:7">
      <c r="A13" s="10"/>
      <c r="B13" s="31" t="s">
        <v>639</v>
      </c>
      <c r="C13" s="8">
        <v>30</v>
      </c>
      <c r="D13" s="11" t="s">
        <v>677</v>
      </c>
      <c r="E13" s="15" t="s">
        <v>604</v>
      </c>
      <c r="F13" s="12">
        <v>12</v>
      </c>
      <c r="G13" s="15" t="s">
        <v>637</v>
      </c>
    </row>
    <row r="14" ht="23.25" customHeight="1" spans="1:7">
      <c r="A14" s="10"/>
      <c r="B14" s="31" t="s">
        <v>678</v>
      </c>
      <c r="C14" s="8">
        <v>15</v>
      </c>
      <c r="D14" s="11" t="s">
        <v>679</v>
      </c>
      <c r="E14" s="15" t="s">
        <v>604</v>
      </c>
      <c r="F14" s="12">
        <v>20</v>
      </c>
      <c r="G14" s="15" t="s">
        <v>641</v>
      </c>
    </row>
    <row r="15" ht="23.25" customHeight="1" spans="1:7">
      <c r="A15" s="10"/>
      <c r="B15" s="30" t="s">
        <v>680</v>
      </c>
      <c r="C15" s="8">
        <v>15</v>
      </c>
      <c r="D15" s="11" t="s">
        <v>681</v>
      </c>
      <c r="E15" s="31" t="s">
        <v>607</v>
      </c>
      <c r="F15" s="12">
        <v>5</v>
      </c>
      <c r="G15" s="15"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5" sqref="B5:D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682</v>
      </c>
      <c r="C4" s="8"/>
      <c r="D4" s="8"/>
      <c r="E4" s="8" t="s">
        <v>625</v>
      </c>
      <c r="F4" s="8" t="s">
        <v>591</v>
      </c>
      <c r="G4" s="8"/>
    </row>
    <row r="5" ht="27.75" customHeight="1" spans="1:7">
      <c r="A5" s="8" t="s">
        <v>626</v>
      </c>
      <c r="B5" s="8">
        <v>18</v>
      </c>
      <c r="C5" s="8"/>
      <c r="D5" s="8"/>
      <c r="E5" s="8" t="s">
        <v>627</v>
      </c>
      <c r="F5" s="8"/>
      <c r="G5" s="8"/>
    </row>
    <row r="6" ht="27.75" customHeight="1" spans="1:7">
      <c r="A6" s="8"/>
      <c r="B6" s="8"/>
      <c r="C6" s="8"/>
      <c r="D6" s="8"/>
      <c r="E6" s="8" t="s">
        <v>628</v>
      </c>
      <c r="F6" s="8">
        <v>18</v>
      </c>
      <c r="G6" s="8"/>
    </row>
    <row r="7" ht="34.5" customHeight="1" spans="1:7">
      <c r="A7" s="8" t="s">
        <v>629</v>
      </c>
      <c r="B7" s="8" t="s">
        <v>683</v>
      </c>
      <c r="C7" s="8"/>
      <c r="D7" s="8"/>
      <c r="E7" s="8"/>
      <c r="F7" s="8"/>
      <c r="G7" s="8"/>
    </row>
    <row r="8" ht="34.5" customHeight="1" spans="1:7">
      <c r="A8" s="8" t="s">
        <v>631</v>
      </c>
      <c r="B8" s="8" t="s">
        <v>684</v>
      </c>
      <c r="C8" s="8"/>
      <c r="D8" s="8"/>
      <c r="E8" s="8"/>
      <c r="F8" s="8"/>
      <c r="G8" s="8"/>
    </row>
    <row r="9" ht="34.5" customHeight="1" spans="1:7">
      <c r="A9" s="8" t="s">
        <v>633</v>
      </c>
      <c r="B9" s="8" t="s">
        <v>685</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686</v>
      </c>
      <c r="C11" s="8">
        <v>30</v>
      </c>
      <c r="D11" s="11" t="s">
        <v>618</v>
      </c>
      <c r="E11" s="15" t="s">
        <v>607</v>
      </c>
      <c r="F11" s="8">
        <v>4</v>
      </c>
      <c r="G11" s="8" t="s">
        <v>637</v>
      </c>
    </row>
    <row r="12" ht="23.25" customHeight="1" spans="1:7">
      <c r="A12" s="10"/>
      <c r="B12" s="15" t="s">
        <v>659</v>
      </c>
      <c r="C12" s="8">
        <v>30</v>
      </c>
      <c r="D12" s="15" t="s">
        <v>603</v>
      </c>
      <c r="E12" s="15" t="s">
        <v>607</v>
      </c>
      <c r="F12" s="8">
        <v>100</v>
      </c>
      <c r="G12" s="8" t="s">
        <v>637</v>
      </c>
    </row>
    <row r="13" ht="23.25" customHeight="1" spans="1:7">
      <c r="A13" s="10"/>
      <c r="B13" s="23" t="s">
        <v>687</v>
      </c>
      <c r="C13" s="8">
        <v>15</v>
      </c>
      <c r="D13" s="11" t="s">
        <v>609</v>
      </c>
      <c r="E13" s="15" t="s">
        <v>664</v>
      </c>
      <c r="F13" s="8">
        <v>50</v>
      </c>
      <c r="G13" s="15" t="s">
        <v>641</v>
      </c>
    </row>
    <row r="14" ht="23.25" customHeight="1" spans="1:7">
      <c r="A14" s="10"/>
      <c r="B14" s="23" t="s">
        <v>642</v>
      </c>
      <c r="C14" s="15">
        <v>10</v>
      </c>
      <c r="D14" s="15" t="s">
        <v>603</v>
      </c>
      <c r="E14" s="15" t="s">
        <v>664</v>
      </c>
      <c r="F14" s="8">
        <v>85</v>
      </c>
      <c r="G14" s="15" t="s">
        <v>641</v>
      </c>
    </row>
    <row r="15" ht="23.25" customHeight="1" spans="1:7">
      <c r="A15" s="10"/>
      <c r="B15" s="23" t="s">
        <v>653</v>
      </c>
      <c r="C15" s="8">
        <v>15</v>
      </c>
      <c r="D15" s="15" t="s">
        <v>603</v>
      </c>
      <c r="E15" s="15" t="s">
        <v>607</v>
      </c>
      <c r="F15" s="8">
        <v>100</v>
      </c>
      <c r="G15" s="15"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1" sqref="C11:C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688</v>
      </c>
      <c r="C4" s="8"/>
      <c r="D4" s="8"/>
      <c r="E4" s="8" t="s">
        <v>625</v>
      </c>
      <c r="F4" s="8"/>
      <c r="G4" s="8"/>
    </row>
    <row r="5" ht="27.75" customHeight="1" spans="1:7">
      <c r="A5" s="8" t="s">
        <v>626</v>
      </c>
      <c r="B5" s="8">
        <v>50</v>
      </c>
      <c r="C5" s="8"/>
      <c r="D5" s="8"/>
      <c r="E5" s="8" t="s">
        <v>627</v>
      </c>
      <c r="F5" s="8"/>
      <c r="G5" s="8"/>
    </row>
    <row r="6" ht="27.75" customHeight="1" spans="1:7">
      <c r="A6" s="8"/>
      <c r="B6" s="8"/>
      <c r="C6" s="8"/>
      <c r="D6" s="8"/>
      <c r="E6" s="8" t="s">
        <v>628</v>
      </c>
      <c r="F6" s="8">
        <v>50</v>
      </c>
      <c r="G6" s="8"/>
    </row>
    <row r="7" ht="34.5" customHeight="1" spans="1:7">
      <c r="A7" s="8" t="s">
        <v>629</v>
      </c>
      <c r="B7" s="8" t="s">
        <v>689</v>
      </c>
      <c r="C7" s="8"/>
      <c r="D7" s="8"/>
      <c r="E7" s="8"/>
      <c r="F7" s="8"/>
      <c r="G7" s="8"/>
    </row>
    <row r="8" ht="34.5" customHeight="1" spans="1:7">
      <c r="A8" s="8" t="s">
        <v>631</v>
      </c>
      <c r="B8" s="8" t="s">
        <v>690</v>
      </c>
      <c r="C8" s="8"/>
      <c r="D8" s="8"/>
      <c r="E8" s="8"/>
      <c r="F8" s="8"/>
      <c r="G8" s="8"/>
    </row>
    <row r="9" ht="34.5" customHeight="1" spans="1:7">
      <c r="A9" s="8" t="s">
        <v>633</v>
      </c>
      <c r="B9" s="8" t="s">
        <v>691</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31" t="s">
        <v>636</v>
      </c>
      <c r="C11" s="8">
        <v>25</v>
      </c>
      <c r="D11" s="15" t="s">
        <v>603</v>
      </c>
      <c r="E11" s="15" t="s">
        <v>664</v>
      </c>
      <c r="F11" s="12">
        <v>80</v>
      </c>
      <c r="G11" s="15" t="s">
        <v>637</v>
      </c>
    </row>
    <row r="12" ht="23.25" customHeight="1" spans="1:7">
      <c r="A12" s="10"/>
      <c r="B12" s="29" t="s">
        <v>692</v>
      </c>
      <c r="C12" s="8">
        <v>25</v>
      </c>
      <c r="D12" s="15" t="s">
        <v>603</v>
      </c>
      <c r="E12" s="31" t="s">
        <v>607</v>
      </c>
      <c r="F12" s="12">
        <v>100</v>
      </c>
      <c r="G12" s="15" t="s">
        <v>637</v>
      </c>
    </row>
    <row r="13" ht="23.25" customHeight="1" spans="1:7">
      <c r="A13" s="10"/>
      <c r="B13" s="30" t="s">
        <v>693</v>
      </c>
      <c r="C13" s="8">
        <v>15</v>
      </c>
      <c r="D13" s="11" t="s">
        <v>675</v>
      </c>
      <c r="E13" s="15" t="s">
        <v>664</v>
      </c>
      <c r="F13" s="12">
        <v>1</v>
      </c>
      <c r="G13" s="15" t="s">
        <v>637</v>
      </c>
    </row>
    <row r="14" ht="23.25" customHeight="1" spans="1:7">
      <c r="A14" s="10"/>
      <c r="B14" s="30" t="s">
        <v>652</v>
      </c>
      <c r="C14" s="8">
        <v>15</v>
      </c>
      <c r="D14" s="15" t="s">
        <v>603</v>
      </c>
      <c r="E14" s="31" t="s">
        <v>664</v>
      </c>
      <c r="F14" s="12">
        <v>85</v>
      </c>
      <c r="G14" s="12" t="s">
        <v>641</v>
      </c>
    </row>
    <row r="15" ht="23.25" customHeight="1" spans="1:7">
      <c r="A15" s="10"/>
      <c r="B15" s="30" t="s">
        <v>653</v>
      </c>
      <c r="C15" s="8">
        <v>20</v>
      </c>
      <c r="D15" s="15" t="s">
        <v>603</v>
      </c>
      <c r="E15" s="31" t="s">
        <v>607</v>
      </c>
      <c r="F15" s="12">
        <v>100</v>
      </c>
      <c r="G15" s="12"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1" sqref="C11:C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694</v>
      </c>
      <c r="C4" s="8"/>
      <c r="D4" s="8"/>
      <c r="E4" s="8" t="s">
        <v>625</v>
      </c>
      <c r="F4" s="8" t="s">
        <v>591</v>
      </c>
      <c r="G4" s="8"/>
    </row>
    <row r="5" ht="27.75" customHeight="1" spans="1:7">
      <c r="A5" s="8" t="s">
        <v>626</v>
      </c>
      <c r="B5" s="8">
        <v>44</v>
      </c>
      <c r="C5" s="8"/>
      <c r="D5" s="8"/>
      <c r="E5" s="8" t="s">
        <v>627</v>
      </c>
      <c r="F5" s="8"/>
      <c r="G5" s="8"/>
    </row>
    <row r="6" ht="27.75" customHeight="1" spans="1:7">
      <c r="A6" s="8"/>
      <c r="B6" s="8"/>
      <c r="C6" s="8"/>
      <c r="D6" s="8"/>
      <c r="E6" s="8" t="s">
        <v>628</v>
      </c>
      <c r="F6" s="8">
        <v>44</v>
      </c>
      <c r="G6" s="8"/>
    </row>
    <row r="7" ht="34.5" customHeight="1" spans="1:7">
      <c r="A7" s="8" t="s">
        <v>629</v>
      </c>
      <c r="B7" s="8" t="s">
        <v>695</v>
      </c>
      <c r="C7" s="8"/>
      <c r="D7" s="8"/>
      <c r="E7" s="8"/>
      <c r="F7" s="8"/>
      <c r="G7" s="8"/>
    </row>
    <row r="8" ht="34.5" customHeight="1" spans="1:7">
      <c r="A8" s="8" t="s">
        <v>631</v>
      </c>
      <c r="B8" s="8" t="s">
        <v>696</v>
      </c>
      <c r="C8" s="8"/>
      <c r="D8" s="8"/>
      <c r="E8" s="8"/>
      <c r="F8" s="8"/>
      <c r="G8" s="8"/>
    </row>
    <row r="9" ht="34.5" customHeight="1" spans="1:7">
      <c r="A9" s="8" t="s">
        <v>633</v>
      </c>
      <c r="B9" s="8" t="s">
        <v>697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36" t="s">
        <v>698</v>
      </c>
      <c r="C11" s="8">
        <v>20</v>
      </c>
      <c r="D11" s="11" t="s">
        <v>618</v>
      </c>
      <c r="E11" s="15" t="s">
        <v>664</v>
      </c>
      <c r="F11" s="12">
        <v>6</v>
      </c>
      <c r="G11" s="12" t="s">
        <v>637</v>
      </c>
    </row>
    <row r="12" ht="23.25" customHeight="1" spans="1:7">
      <c r="A12" s="10"/>
      <c r="B12" s="36" t="s">
        <v>699</v>
      </c>
      <c r="C12" s="8">
        <v>20</v>
      </c>
      <c r="D12" s="11" t="s">
        <v>700</v>
      </c>
      <c r="E12" s="15" t="s">
        <v>664</v>
      </c>
      <c r="F12" s="12">
        <v>12</v>
      </c>
      <c r="G12" s="12" t="s">
        <v>637</v>
      </c>
    </row>
    <row r="13" ht="23.25" customHeight="1" spans="1:7">
      <c r="A13" s="10"/>
      <c r="B13" s="36" t="s">
        <v>701</v>
      </c>
      <c r="C13" s="8">
        <v>20</v>
      </c>
      <c r="D13" s="11" t="s">
        <v>702</v>
      </c>
      <c r="E13" s="15" t="s">
        <v>664</v>
      </c>
      <c r="F13" s="12">
        <v>20</v>
      </c>
      <c r="G13" s="12" t="s">
        <v>637</v>
      </c>
    </row>
    <row r="14" ht="23.25" customHeight="1" spans="1:7">
      <c r="A14" s="10"/>
      <c r="B14" s="31" t="s">
        <v>703</v>
      </c>
      <c r="C14" s="8">
        <v>10</v>
      </c>
      <c r="D14" s="15" t="s">
        <v>603</v>
      </c>
      <c r="E14" s="15" t="s">
        <v>664</v>
      </c>
      <c r="F14" s="12">
        <v>90</v>
      </c>
      <c r="G14" s="12" t="s">
        <v>641</v>
      </c>
    </row>
    <row r="15" ht="23.25" customHeight="1" spans="1:7">
      <c r="A15" s="10"/>
      <c r="B15" s="30" t="s">
        <v>704</v>
      </c>
      <c r="C15" s="8">
        <v>20</v>
      </c>
      <c r="D15" s="11" t="s">
        <v>675</v>
      </c>
      <c r="E15" s="31" t="s">
        <v>607</v>
      </c>
      <c r="F15" s="12">
        <v>5</v>
      </c>
      <c r="G15" s="12" t="s">
        <v>641</v>
      </c>
    </row>
    <row r="16" ht="23.25" customHeight="1" spans="1:7">
      <c r="A16" s="10"/>
      <c r="B16" s="30" t="s">
        <v>705</v>
      </c>
      <c r="C16" s="8">
        <v>10</v>
      </c>
      <c r="D16" s="15" t="s">
        <v>603</v>
      </c>
      <c r="E16" s="31" t="s">
        <v>664</v>
      </c>
      <c r="F16" s="12">
        <v>85</v>
      </c>
      <c r="G16" s="12"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7" sqref="B7"/>
    </sheetView>
  </sheetViews>
  <sheetFormatPr defaultColWidth="6.875" defaultRowHeight="20.1" customHeight="1"/>
  <cols>
    <col min="1" max="1" width="22.875" style="182" customWidth="1"/>
    <col min="2" max="2" width="19" style="182" customWidth="1"/>
    <col min="3" max="3" width="20.5" style="182" customWidth="1"/>
    <col min="4" max="7" width="19" style="182" customWidth="1"/>
    <col min="8" max="256" width="6.875" style="183"/>
    <col min="257" max="257" width="22.875" style="183" customWidth="1"/>
    <col min="258" max="258" width="19" style="183" customWidth="1"/>
    <col min="259" max="259" width="20.5" style="183" customWidth="1"/>
    <col min="260" max="263" width="19" style="183" customWidth="1"/>
    <col min="264" max="512" width="6.875" style="183"/>
    <col min="513" max="513" width="22.875" style="183" customWidth="1"/>
    <col min="514" max="514" width="19" style="183" customWidth="1"/>
    <col min="515" max="515" width="20.5" style="183" customWidth="1"/>
    <col min="516" max="519" width="19" style="183" customWidth="1"/>
    <col min="520" max="768" width="6.875" style="183"/>
    <col min="769" max="769" width="22.875" style="183" customWidth="1"/>
    <col min="770" max="770" width="19" style="183" customWidth="1"/>
    <col min="771" max="771" width="20.5" style="183" customWidth="1"/>
    <col min="772" max="775" width="19" style="183" customWidth="1"/>
    <col min="776" max="1024" width="6.875" style="183"/>
    <col min="1025" max="1025" width="22.875" style="183" customWidth="1"/>
    <col min="1026" max="1026" width="19" style="183" customWidth="1"/>
    <col min="1027" max="1027" width="20.5" style="183" customWidth="1"/>
    <col min="1028" max="1031" width="19" style="183" customWidth="1"/>
    <col min="1032" max="1280" width="6.875" style="183"/>
    <col min="1281" max="1281" width="22.875" style="183" customWidth="1"/>
    <col min="1282" max="1282" width="19" style="183" customWidth="1"/>
    <col min="1283" max="1283" width="20.5" style="183" customWidth="1"/>
    <col min="1284" max="1287" width="19" style="183" customWidth="1"/>
    <col min="1288" max="1536" width="6.875" style="183"/>
    <col min="1537" max="1537" width="22.875" style="183" customWidth="1"/>
    <col min="1538" max="1538" width="19" style="183" customWidth="1"/>
    <col min="1539" max="1539" width="20.5" style="183" customWidth="1"/>
    <col min="1540" max="1543" width="19" style="183" customWidth="1"/>
    <col min="1544" max="1792" width="6.875" style="183"/>
    <col min="1793" max="1793" width="22.875" style="183" customWidth="1"/>
    <col min="1794" max="1794" width="19" style="183" customWidth="1"/>
    <col min="1795" max="1795" width="20.5" style="183" customWidth="1"/>
    <col min="1796" max="1799" width="19" style="183" customWidth="1"/>
    <col min="1800" max="2048" width="6.875" style="183"/>
    <col min="2049" max="2049" width="22.875" style="183" customWidth="1"/>
    <col min="2050" max="2050" width="19" style="183" customWidth="1"/>
    <col min="2051" max="2051" width="20.5" style="183" customWidth="1"/>
    <col min="2052" max="2055" width="19" style="183" customWidth="1"/>
    <col min="2056" max="2304" width="6.875" style="183"/>
    <col min="2305" max="2305" width="22.875" style="183" customWidth="1"/>
    <col min="2306" max="2306" width="19" style="183" customWidth="1"/>
    <col min="2307" max="2307" width="20.5" style="183" customWidth="1"/>
    <col min="2308" max="2311" width="19" style="183" customWidth="1"/>
    <col min="2312" max="2560" width="6.875" style="183"/>
    <col min="2561" max="2561" width="22.875" style="183" customWidth="1"/>
    <col min="2562" max="2562" width="19" style="183" customWidth="1"/>
    <col min="2563" max="2563" width="20.5" style="183" customWidth="1"/>
    <col min="2564" max="2567" width="19" style="183" customWidth="1"/>
    <col min="2568" max="2816" width="6.875" style="183"/>
    <col min="2817" max="2817" width="22.875" style="183" customWidth="1"/>
    <col min="2818" max="2818" width="19" style="183" customWidth="1"/>
    <col min="2819" max="2819" width="20.5" style="183" customWidth="1"/>
    <col min="2820" max="2823" width="19" style="183" customWidth="1"/>
    <col min="2824" max="3072" width="6.875" style="183"/>
    <col min="3073" max="3073" width="22.875" style="183" customWidth="1"/>
    <col min="3074" max="3074" width="19" style="183" customWidth="1"/>
    <col min="3075" max="3075" width="20.5" style="183" customWidth="1"/>
    <col min="3076" max="3079" width="19" style="183" customWidth="1"/>
    <col min="3080" max="3328" width="6.875" style="183"/>
    <col min="3329" max="3329" width="22.875" style="183" customWidth="1"/>
    <col min="3330" max="3330" width="19" style="183" customWidth="1"/>
    <col min="3331" max="3331" width="20.5" style="183" customWidth="1"/>
    <col min="3332" max="3335" width="19" style="183" customWidth="1"/>
    <col min="3336" max="3584" width="6.875" style="183"/>
    <col min="3585" max="3585" width="22.875" style="183" customWidth="1"/>
    <col min="3586" max="3586" width="19" style="183" customWidth="1"/>
    <col min="3587" max="3587" width="20.5" style="183" customWidth="1"/>
    <col min="3588" max="3591" width="19" style="183" customWidth="1"/>
    <col min="3592" max="3840" width="6.875" style="183"/>
    <col min="3841" max="3841" width="22.875" style="183" customWidth="1"/>
    <col min="3842" max="3842" width="19" style="183" customWidth="1"/>
    <col min="3843" max="3843" width="20.5" style="183" customWidth="1"/>
    <col min="3844" max="3847" width="19" style="183" customWidth="1"/>
    <col min="3848" max="4096" width="6.875" style="183"/>
    <col min="4097" max="4097" width="22.875" style="183" customWidth="1"/>
    <col min="4098" max="4098" width="19" style="183" customWidth="1"/>
    <col min="4099" max="4099" width="20.5" style="183" customWidth="1"/>
    <col min="4100" max="4103" width="19" style="183" customWidth="1"/>
    <col min="4104" max="4352" width="6.875" style="183"/>
    <col min="4353" max="4353" width="22.875" style="183" customWidth="1"/>
    <col min="4354" max="4354" width="19" style="183" customWidth="1"/>
    <col min="4355" max="4355" width="20.5" style="183" customWidth="1"/>
    <col min="4356" max="4359" width="19" style="183" customWidth="1"/>
    <col min="4360" max="4608" width="6.875" style="183"/>
    <col min="4609" max="4609" width="22.875" style="183" customWidth="1"/>
    <col min="4610" max="4610" width="19" style="183" customWidth="1"/>
    <col min="4611" max="4611" width="20.5" style="183" customWidth="1"/>
    <col min="4612" max="4615" width="19" style="183" customWidth="1"/>
    <col min="4616" max="4864" width="6.875" style="183"/>
    <col min="4865" max="4865" width="22.875" style="183" customWidth="1"/>
    <col min="4866" max="4866" width="19" style="183" customWidth="1"/>
    <col min="4867" max="4867" width="20.5" style="183" customWidth="1"/>
    <col min="4868" max="4871" width="19" style="183" customWidth="1"/>
    <col min="4872" max="5120" width="6.875" style="183"/>
    <col min="5121" max="5121" width="22.875" style="183" customWidth="1"/>
    <col min="5122" max="5122" width="19" style="183" customWidth="1"/>
    <col min="5123" max="5123" width="20.5" style="183" customWidth="1"/>
    <col min="5124" max="5127" width="19" style="183" customWidth="1"/>
    <col min="5128" max="5376" width="6.875" style="183"/>
    <col min="5377" max="5377" width="22.875" style="183" customWidth="1"/>
    <col min="5378" max="5378" width="19" style="183" customWidth="1"/>
    <col min="5379" max="5379" width="20.5" style="183" customWidth="1"/>
    <col min="5380" max="5383" width="19" style="183" customWidth="1"/>
    <col min="5384" max="5632" width="6.875" style="183"/>
    <col min="5633" max="5633" width="22.875" style="183" customWidth="1"/>
    <col min="5634" max="5634" width="19" style="183" customWidth="1"/>
    <col min="5635" max="5635" width="20.5" style="183" customWidth="1"/>
    <col min="5636" max="5639" width="19" style="183" customWidth="1"/>
    <col min="5640" max="5888" width="6.875" style="183"/>
    <col min="5889" max="5889" width="22.875" style="183" customWidth="1"/>
    <col min="5890" max="5890" width="19" style="183" customWidth="1"/>
    <col min="5891" max="5891" width="20.5" style="183" customWidth="1"/>
    <col min="5892" max="5895" width="19" style="183" customWidth="1"/>
    <col min="5896" max="6144" width="6.875" style="183"/>
    <col min="6145" max="6145" width="22.875" style="183" customWidth="1"/>
    <col min="6146" max="6146" width="19" style="183" customWidth="1"/>
    <col min="6147" max="6147" width="20.5" style="183" customWidth="1"/>
    <col min="6148" max="6151" width="19" style="183" customWidth="1"/>
    <col min="6152" max="6400" width="6.875" style="183"/>
    <col min="6401" max="6401" width="22.875" style="183" customWidth="1"/>
    <col min="6402" max="6402" width="19" style="183" customWidth="1"/>
    <col min="6403" max="6403" width="20.5" style="183" customWidth="1"/>
    <col min="6404" max="6407" width="19" style="183" customWidth="1"/>
    <col min="6408" max="6656" width="6.875" style="183"/>
    <col min="6657" max="6657" width="22.875" style="183" customWidth="1"/>
    <col min="6658" max="6658" width="19" style="183" customWidth="1"/>
    <col min="6659" max="6659" width="20.5" style="183" customWidth="1"/>
    <col min="6660" max="6663" width="19" style="183" customWidth="1"/>
    <col min="6664" max="6912" width="6.875" style="183"/>
    <col min="6913" max="6913" width="22.875" style="183" customWidth="1"/>
    <col min="6914" max="6914" width="19" style="183" customWidth="1"/>
    <col min="6915" max="6915" width="20.5" style="183" customWidth="1"/>
    <col min="6916" max="6919" width="19" style="183" customWidth="1"/>
    <col min="6920" max="7168" width="6.875" style="183"/>
    <col min="7169" max="7169" width="22.875" style="183" customWidth="1"/>
    <col min="7170" max="7170" width="19" style="183" customWidth="1"/>
    <col min="7171" max="7171" width="20.5" style="183" customWidth="1"/>
    <col min="7172" max="7175" width="19" style="183" customWidth="1"/>
    <col min="7176" max="7424" width="6.875" style="183"/>
    <col min="7425" max="7425" width="22.875" style="183" customWidth="1"/>
    <col min="7426" max="7426" width="19" style="183" customWidth="1"/>
    <col min="7427" max="7427" width="20.5" style="183" customWidth="1"/>
    <col min="7428" max="7431" width="19" style="183" customWidth="1"/>
    <col min="7432" max="7680" width="6.875" style="183"/>
    <col min="7681" max="7681" width="22.875" style="183" customWidth="1"/>
    <col min="7682" max="7682" width="19" style="183" customWidth="1"/>
    <col min="7683" max="7683" width="20.5" style="183" customWidth="1"/>
    <col min="7684" max="7687" width="19" style="183" customWidth="1"/>
    <col min="7688" max="7936" width="6.875" style="183"/>
    <col min="7937" max="7937" width="22.875" style="183" customWidth="1"/>
    <col min="7938" max="7938" width="19" style="183" customWidth="1"/>
    <col min="7939" max="7939" width="20.5" style="183" customWidth="1"/>
    <col min="7940" max="7943" width="19" style="183" customWidth="1"/>
    <col min="7944" max="8192" width="6.875" style="183"/>
    <col min="8193" max="8193" width="22.875" style="183" customWidth="1"/>
    <col min="8194" max="8194" width="19" style="183" customWidth="1"/>
    <col min="8195" max="8195" width="20.5" style="183" customWidth="1"/>
    <col min="8196" max="8199" width="19" style="183" customWidth="1"/>
    <col min="8200" max="8448" width="6.875" style="183"/>
    <col min="8449" max="8449" width="22.875" style="183" customWidth="1"/>
    <col min="8450" max="8450" width="19" style="183" customWidth="1"/>
    <col min="8451" max="8451" width="20.5" style="183" customWidth="1"/>
    <col min="8452" max="8455" width="19" style="183" customWidth="1"/>
    <col min="8456" max="8704" width="6.875" style="183"/>
    <col min="8705" max="8705" width="22.875" style="183" customWidth="1"/>
    <col min="8706" max="8706" width="19" style="183" customWidth="1"/>
    <col min="8707" max="8707" width="20.5" style="183" customWidth="1"/>
    <col min="8708" max="8711" width="19" style="183" customWidth="1"/>
    <col min="8712" max="8960" width="6.875" style="183"/>
    <col min="8961" max="8961" width="22.875" style="183" customWidth="1"/>
    <col min="8962" max="8962" width="19" style="183" customWidth="1"/>
    <col min="8963" max="8963" width="20.5" style="183" customWidth="1"/>
    <col min="8964" max="8967" width="19" style="183" customWidth="1"/>
    <col min="8968" max="9216" width="6.875" style="183"/>
    <col min="9217" max="9217" width="22.875" style="183" customWidth="1"/>
    <col min="9218" max="9218" width="19" style="183" customWidth="1"/>
    <col min="9219" max="9219" width="20.5" style="183" customWidth="1"/>
    <col min="9220" max="9223" width="19" style="183" customWidth="1"/>
    <col min="9224" max="9472" width="6.875" style="183"/>
    <col min="9473" max="9473" width="22.875" style="183" customWidth="1"/>
    <col min="9474" max="9474" width="19" style="183" customWidth="1"/>
    <col min="9475" max="9475" width="20.5" style="183" customWidth="1"/>
    <col min="9476" max="9479" width="19" style="183" customWidth="1"/>
    <col min="9480" max="9728" width="6.875" style="183"/>
    <col min="9729" max="9729" width="22.875" style="183" customWidth="1"/>
    <col min="9730" max="9730" width="19" style="183" customWidth="1"/>
    <col min="9731" max="9731" width="20.5" style="183" customWidth="1"/>
    <col min="9732" max="9735" width="19" style="183" customWidth="1"/>
    <col min="9736" max="9984" width="6.875" style="183"/>
    <col min="9985" max="9985" width="22.875" style="183" customWidth="1"/>
    <col min="9986" max="9986" width="19" style="183" customWidth="1"/>
    <col min="9987" max="9987" width="20.5" style="183" customWidth="1"/>
    <col min="9988" max="9991" width="19" style="183" customWidth="1"/>
    <col min="9992" max="10240" width="6.875" style="183"/>
    <col min="10241" max="10241" width="22.875" style="183" customWidth="1"/>
    <col min="10242" max="10242" width="19" style="183" customWidth="1"/>
    <col min="10243" max="10243" width="20.5" style="183" customWidth="1"/>
    <col min="10244" max="10247" width="19" style="183" customWidth="1"/>
    <col min="10248" max="10496" width="6.875" style="183"/>
    <col min="10497" max="10497" width="22.875" style="183" customWidth="1"/>
    <col min="10498" max="10498" width="19" style="183" customWidth="1"/>
    <col min="10499" max="10499" width="20.5" style="183" customWidth="1"/>
    <col min="10500" max="10503" width="19" style="183" customWidth="1"/>
    <col min="10504" max="10752" width="6.875" style="183"/>
    <col min="10753" max="10753" width="22.875" style="183" customWidth="1"/>
    <col min="10754" max="10754" width="19" style="183" customWidth="1"/>
    <col min="10755" max="10755" width="20.5" style="183" customWidth="1"/>
    <col min="10756" max="10759" width="19" style="183" customWidth="1"/>
    <col min="10760" max="11008" width="6.875" style="183"/>
    <col min="11009" max="11009" width="22.875" style="183" customWidth="1"/>
    <col min="11010" max="11010" width="19" style="183" customWidth="1"/>
    <col min="11011" max="11011" width="20.5" style="183" customWidth="1"/>
    <col min="11012" max="11015" width="19" style="183" customWidth="1"/>
    <col min="11016" max="11264" width="6.875" style="183"/>
    <col min="11265" max="11265" width="22.875" style="183" customWidth="1"/>
    <col min="11266" max="11266" width="19" style="183" customWidth="1"/>
    <col min="11267" max="11267" width="20.5" style="183" customWidth="1"/>
    <col min="11268" max="11271" width="19" style="183" customWidth="1"/>
    <col min="11272" max="11520" width="6.875" style="183"/>
    <col min="11521" max="11521" width="22.875" style="183" customWidth="1"/>
    <col min="11522" max="11522" width="19" style="183" customWidth="1"/>
    <col min="11523" max="11523" width="20.5" style="183" customWidth="1"/>
    <col min="11524" max="11527" width="19" style="183" customWidth="1"/>
    <col min="11528" max="11776" width="6.875" style="183"/>
    <col min="11777" max="11777" width="22.875" style="183" customWidth="1"/>
    <col min="11778" max="11778" width="19" style="183" customWidth="1"/>
    <col min="11779" max="11779" width="20.5" style="183" customWidth="1"/>
    <col min="11780" max="11783" width="19" style="183" customWidth="1"/>
    <col min="11784" max="12032" width="6.875" style="183"/>
    <col min="12033" max="12033" width="22.875" style="183" customWidth="1"/>
    <col min="12034" max="12034" width="19" style="183" customWidth="1"/>
    <col min="12035" max="12035" width="20.5" style="183" customWidth="1"/>
    <col min="12036" max="12039" width="19" style="183" customWidth="1"/>
    <col min="12040" max="12288" width="6.875" style="183"/>
    <col min="12289" max="12289" width="22.875" style="183" customWidth="1"/>
    <col min="12290" max="12290" width="19" style="183" customWidth="1"/>
    <col min="12291" max="12291" width="20.5" style="183" customWidth="1"/>
    <col min="12292" max="12295" width="19" style="183" customWidth="1"/>
    <col min="12296" max="12544" width="6.875" style="183"/>
    <col min="12545" max="12545" width="22.875" style="183" customWidth="1"/>
    <col min="12546" max="12546" width="19" style="183" customWidth="1"/>
    <col min="12547" max="12547" width="20.5" style="183" customWidth="1"/>
    <col min="12548" max="12551" width="19" style="183" customWidth="1"/>
    <col min="12552" max="12800" width="6.875" style="183"/>
    <col min="12801" max="12801" width="22.875" style="183" customWidth="1"/>
    <col min="12802" max="12802" width="19" style="183" customWidth="1"/>
    <col min="12803" max="12803" width="20.5" style="183" customWidth="1"/>
    <col min="12804" max="12807" width="19" style="183" customWidth="1"/>
    <col min="12808" max="13056" width="6.875" style="183"/>
    <col min="13057" max="13057" width="22.875" style="183" customWidth="1"/>
    <col min="13058" max="13058" width="19" style="183" customWidth="1"/>
    <col min="13059" max="13059" width="20.5" style="183" customWidth="1"/>
    <col min="13060" max="13063" width="19" style="183" customWidth="1"/>
    <col min="13064" max="13312" width="6.875" style="183"/>
    <col min="13313" max="13313" width="22.875" style="183" customWidth="1"/>
    <col min="13314" max="13314" width="19" style="183" customWidth="1"/>
    <col min="13315" max="13315" width="20.5" style="183" customWidth="1"/>
    <col min="13316" max="13319" width="19" style="183" customWidth="1"/>
    <col min="13320" max="13568" width="6.875" style="183"/>
    <col min="13569" max="13569" width="22.875" style="183" customWidth="1"/>
    <col min="13570" max="13570" width="19" style="183" customWidth="1"/>
    <col min="13571" max="13571" width="20.5" style="183" customWidth="1"/>
    <col min="13572" max="13575" width="19" style="183" customWidth="1"/>
    <col min="13576" max="13824" width="6.875" style="183"/>
    <col min="13825" max="13825" width="22.875" style="183" customWidth="1"/>
    <col min="13826" max="13826" width="19" style="183" customWidth="1"/>
    <col min="13827" max="13827" width="20.5" style="183" customWidth="1"/>
    <col min="13828" max="13831" width="19" style="183" customWidth="1"/>
    <col min="13832" max="14080" width="6.875" style="183"/>
    <col min="14081" max="14081" width="22.875" style="183" customWidth="1"/>
    <col min="14082" max="14082" width="19" style="183" customWidth="1"/>
    <col min="14083" max="14083" width="20.5" style="183" customWidth="1"/>
    <col min="14084" max="14087" width="19" style="183" customWidth="1"/>
    <col min="14088" max="14336" width="6.875" style="183"/>
    <col min="14337" max="14337" width="22.875" style="183" customWidth="1"/>
    <col min="14338" max="14338" width="19" style="183" customWidth="1"/>
    <col min="14339" max="14339" width="20.5" style="183" customWidth="1"/>
    <col min="14340" max="14343" width="19" style="183" customWidth="1"/>
    <col min="14344" max="14592" width="6.875" style="183"/>
    <col min="14593" max="14593" width="22.875" style="183" customWidth="1"/>
    <col min="14594" max="14594" width="19" style="183" customWidth="1"/>
    <col min="14595" max="14595" width="20.5" style="183" customWidth="1"/>
    <col min="14596" max="14599" width="19" style="183" customWidth="1"/>
    <col min="14600" max="14848" width="6.875" style="183"/>
    <col min="14849" max="14849" width="22.875" style="183" customWidth="1"/>
    <col min="14850" max="14850" width="19" style="183" customWidth="1"/>
    <col min="14851" max="14851" width="20.5" style="183" customWidth="1"/>
    <col min="14852" max="14855" width="19" style="183" customWidth="1"/>
    <col min="14856" max="15104" width="6.875" style="183"/>
    <col min="15105" max="15105" width="22.875" style="183" customWidth="1"/>
    <col min="15106" max="15106" width="19" style="183" customWidth="1"/>
    <col min="15107" max="15107" width="20.5" style="183" customWidth="1"/>
    <col min="15108" max="15111" width="19" style="183" customWidth="1"/>
    <col min="15112" max="15360" width="6.875" style="183"/>
    <col min="15361" max="15361" width="22.875" style="183" customWidth="1"/>
    <col min="15362" max="15362" width="19" style="183" customWidth="1"/>
    <col min="15363" max="15363" width="20.5" style="183" customWidth="1"/>
    <col min="15364" max="15367" width="19" style="183" customWidth="1"/>
    <col min="15368" max="15616" width="6.875" style="183"/>
    <col min="15617" max="15617" width="22.875" style="183" customWidth="1"/>
    <col min="15618" max="15618" width="19" style="183" customWidth="1"/>
    <col min="15619" max="15619" width="20.5" style="183" customWidth="1"/>
    <col min="15620" max="15623" width="19" style="183" customWidth="1"/>
    <col min="15624" max="15872" width="6.875" style="183"/>
    <col min="15873" max="15873" width="22.875" style="183" customWidth="1"/>
    <col min="15874" max="15874" width="19" style="183" customWidth="1"/>
    <col min="15875" max="15875" width="20.5" style="183" customWidth="1"/>
    <col min="15876" max="15879" width="19" style="183" customWidth="1"/>
    <col min="15880" max="16128" width="6.875" style="183"/>
    <col min="16129" max="16129" width="22.875" style="183" customWidth="1"/>
    <col min="16130" max="16130" width="19" style="183" customWidth="1"/>
    <col min="16131" max="16131" width="20.5" style="183" customWidth="1"/>
    <col min="16132" max="16135" width="19" style="183" customWidth="1"/>
    <col min="16136" max="16384" width="6.875" style="183"/>
  </cols>
  <sheetData>
    <row r="1" s="181" customFormat="1" customHeight="1" spans="1:7">
      <c r="A1" s="56" t="s">
        <v>311</v>
      </c>
      <c r="B1" s="184"/>
      <c r="C1" s="184"/>
      <c r="D1" s="184"/>
      <c r="E1" s="184"/>
      <c r="F1" s="184"/>
      <c r="G1" s="184"/>
    </row>
    <row r="2" s="181" customFormat="1" ht="38.25" customHeight="1" spans="1:7">
      <c r="A2" s="185" t="s">
        <v>312</v>
      </c>
      <c r="B2" s="186"/>
      <c r="C2" s="186"/>
      <c r="D2" s="186"/>
      <c r="E2" s="186"/>
      <c r="F2" s="186"/>
      <c r="G2" s="186"/>
    </row>
    <row r="3" s="181" customFormat="1" customHeight="1" spans="1:7">
      <c r="A3" s="187"/>
      <c r="B3" s="184"/>
      <c r="C3" s="184"/>
      <c r="D3" s="184"/>
      <c r="E3" s="184"/>
      <c r="F3" s="184"/>
      <c r="G3" s="184"/>
    </row>
    <row r="4" s="181" customFormat="1" customHeight="1" spans="1:7">
      <c r="A4" s="188"/>
      <c r="B4" s="189"/>
      <c r="C4" s="189"/>
      <c r="D4" s="189"/>
      <c r="E4" s="189"/>
      <c r="F4" s="189"/>
      <c r="G4" s="190" t="s">
        <v>313</v>
      </c>
    </row>
    <row r="5" s="181" customFormat="1" customHeight="1" spans="1:7">
      <c r="A5" s="191" t="s">
        <v>314</v>
      </c>
      <c r="B5" s="191"/>
      <c r="C5" s="191" t="s">
        <v>315</v>
      </c>
      <c r="D5" s="191"/>
      <c r="E5" s="191"/>
      <c r="F5" s="191"/>
      <c r="G5" s="191"/>
    </row>
    <row r="6" s="181" customFormat="1" ht="45" customHeight="1" spans="1:7">
      <c r="A6" s="192" t="s">
        <v>316</v>
      </c>
      <c r="B6" s="192" t="s">
        <v>317</v>
      </c>
      <c r="C6" s="192" t="s">
        <v>316</v>
      </c>
      <c r="D6" s="192" t="s">
        <v>318</v>
      </c>
      <c r="E6" s="192" t="s">
        <v>319</v>
      </c>
      <c r="F6" s="192" t="s">
        <v>320</v>
      </c>
      <c r="G6" s="192" t="s">
        <v>321</v>
      </c>
    </row>
    <row r="7" s="181" customFormat="1" customHeight="1" spans="1:7">
      <c r="A7" s="193" t="s">
        <v>322</v>
      </c>
      <c r="B7" s="194">
        <f>23942.28-39.02</f>
        <v>23903.26</v>
      </c>
      <c r="C7" s="195" t="s">
        <v>323</v>
      </c>
      <c r="D7" s="196">
        <v>23903.26</v>
      </c>
      <c r="E7" s="196">
        <v>23903.26</v>
      </c>
      <c r="F7" s="196"/>
      <c r="G7" s="196"/>
    </row>
    <row r="8" s="181" customFormat="1" customHeight="1" spans="1:7">
      <c r="A8" s="197" t="s">
        <v>324</v>
      </c>
      <c r="B8" s="194">
        <f>23942.28-39.02</f>
        <v>23903.26</v>
      </c>
      <c r="C8" s="198"/>
      <c r="D8" s="199"/>
      <c r="E8" s="199"/>
      <c r="F8" s="199"/>
      <c r="G8" s="199"/>
    </row>
    <row r="9" s="181" customFormat="1" customHeight="1" spans="1:7">
      <c r="A9" s="197" t="s">
        <v>325</v>
      </c>
      <c r="B9" s="200"/>
      <c r="C9" s="198"/>
      <c r="D9" s="199"/>
      <c r="E9" s="199"/>
      <c r="F9" s="199"/>
      <c r="G9" s="199"/>
    </row>
    <row r="10" s="181" customFormat="1" customHeight="1" spans="1:7">
      <c r="A10" s="201" t="s">
        <v>326</v>
      </c>
      <c r="B10" s="202"/>
      <c r="C10" s="203"/>
      <c r="D10" s="199"/>
      <c r="E10" s="199"/>
      <c r="F10" s="199"/>
      <c r="G10" s="199"/>
    </row>
    <row r="11" s="181" customFormat="1" customHeight="1" spans="1:7">
      <c r="A11" s="204" t="s">
        <v>327</v>
      </c>
      <c r="B11" s="205">
        <v>12321.45</v>
      </c>
      <c r="C11" s="206"/>
      <c r="D11" s="199"/>
      <c r="E11" s="199"/>
      <c r="F11" s="199"/>
      <c r="G11" s="199"/>
    </row>
    <row r="12" s="181" customFormat="1" customHeight="1" spans="1:7">
      <c r="A12" s="201" t="s">
        <v>324</v>
      </c>
      <c r="B12" s="194">
        <v>7991.39</v>
      </c>
      <c r="C12" s="203"/>
      <c r="D12" s="199"/>
      <c r="E12" s="199"/>
      <c r="F12" s="199"/>
      <c r="G12" s="199"/>
    </row>
    <row r="13" s="181" customFormat="1" customHeight="1" spans="1:7">
      <c r="A13" s="201" t="s">
        <v>325</v>
      </c>
      <c r="B13" s="200">
        <v>4330.06</v>
      </c>
      <c r="C13" s="203"/>
      <c r="D13" s="199"/>
      <c r="E13" s="199"/>
      <c r="F13" s="199"/>
      <c r="G13" s="199"/>
    </row>
    <row r="14" s="181" customFormat="1" customHeight="1" spans="1:13">
      <c r="A14" s="197" t="s">
        <v>326</v>
      </c>
      <c r="B14" s="202"/>
      <c r="C14" s="203"/>
      <c r="D14" s="199"/>
      <c r="E14" s="199"/>
      <c r="F14" s="199"/>
      <c r="G14" s="199"/>
      <c r="M14" s="214"/>
    </row>
    <row r="15" s="181" customFormat="1" customHeight="1" spans="1:7">
      <c r="A15" s="204"/>
      <c r="B15" s="207"/>
      <c r="C15" s="206"/>
      <c r="D15" s="208"/>
      <c r="E15" s="208"/>
      <c r="F15" s="208"/>
      <c r="G15" s="208"/>
    </row>
    <row r="16" s="181" customFormat="1" customHeight="1" spans="1:7">
      <c r="A16" s="204"/>
      <c r="B16" s="207"/>
      <c r="C16" s="207" t="s">
        <v>328</v>
      </c>
      <c r="D16" s="209">
        <f>E16+F16+G16</f>
        <v>12321.45</v>
      </c>
      <c r="E16" s="210">
        <f>B8+B12-E7</f>
        <v>7991.39</v>
      </c>
      <c r="F16" s="210">
        <f>B9+B13-F7</f>
        <v>4330.06</v>
      </c>
      <c r="G16" s="210">
        <f>B10+B14-G7</f>
        <v>0</v>
      </c>
    </row>
    <row r="17" s="181" customFormat="1" customHeight="1" spans="1:7">
      <c r="A17" s="204"/>
      <c r="B17" s="207"/>
      <c r="C17" s="207"/>
      <c r="D17" s="210"/>
      <c r="E17" s="210"/>
      <c r="F17" s="210"/>
      <c r="G17" s="211"/>
    </row>
    <row r="18" s="181" customFormat="1" customHeight="1" spans="1:7">
      <c r="A18" s="204" t="s">
        <v>329</v>
      </c>
      <c r="B18" s="212">
        <f>B7+B11</f>
        <v>36224.71</v>
      </c>
      <c r="C18" s="212" t="s">
        <v>330</v>
      </c>
      <c r="D18" s="210">
        <f>SUM(D7+D16)</f>
        <v>36224.71</v>
      </c>
      <c r="E18" s="210">
        <f>SUM(E7+E16)</f>
        <v>31894.65</v>
      </c>
      <c r="F18" s="210">
        <f>SUM(F7+F16)</f>
        <v>4330.06</v>
      </c>
      <c r="G18" s="210">
        <f>SUM(G7+G16)</f>
        <v>0</v>
      </c>
    </row>
    <row r="19" customHeight="1" spans="1:6">
      <c r="A19" s="213"/>
      <c r="B19" s="213"/>
      <c r="C19" s="213"/>
      <c r="D19" s="213"/>
      <c r="E19" s="213"/>
      <c r="F19" s="21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1" sqref="C11:C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706</v>
      </c>
      <c r="C4" s="8"/>
      <c r="D4" s="8"/>
      <c r="E4" s="8" t="s">
        <v>625</v>
      </c>
      <c r="F4" s="8" t="s">
        <v>591</v>
      </c>
      <c r="G4" s="8"/>
    </row>
    <row r="5" ht="27.75" customHeight="1" spans="1:7">
      <c r="A5" s="8" t="s">
        <v>626</v>
      </c>
      <c r="B5" s="8">
        <v>160</v>
      </c>
      <c r="C5" s="8"/>
      <c r="D5" s="8"/>
      <c r="E5" s="8" t="s">
        <v>627</v>
      </c>
      <c r="F5" s="8"/>
      <c r="G5" s="8"/>
    </row>
    <row r="6" ht="27.75" customHeight="1" spans="1:7">
      <c r="A6" s="8"/>
      <c r="B6" s="8"/>
      <c r="C6" s="8"/>
      <c r="D6" s="8"/>
      <c r="E6" s="8" t="s">
        <v>628</v>
      </c>
      <c r="F6" s="8">
        <v>160</v>
      </c>
      <c r="G6" s="8"/>
    </row>
    <row r="7" ht="34.5" customHeight="1" spans="1:7">
      <c r="A7" s="8" t="s">
        <v>629</v>
      </c>
      <c r="B7" s="8" t="s">
        <v>707</v>
      </c>
      <c r="C7" s="8"/>
      <c r="D7" s="8"/>
      <c r="E7" s="8"/>
      <c r="F7" s="8"/>
      <c r="G7" s="8"/>
    </row>
    <row r="8" ht="34.5" customHeight="1" spans="1:7">
      <c r="A8" s="8" t="s">
        <v>631</v>
      </c>
      <c r="B8" s="8" t="s">
        <v>708</v>
      </c>
      <c r="C8" s="8"/>
      <c r="D8" s="8"/>
      <c r="E8" s="8"/>
      <c r="F8" s="8"/>
      <c r="G8" s="8"/>
    </row>
    <row r="9" ht="34.5" customHeight="1" spans="1:7">
      <c r="A9" s="8" t="s">
        <v>633</v>
      </c>
      <c r="B9" s="8" t="s">
        <v>709</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710</v>
      </c>
      <c r="C11" s="8">
        <v>30</v>
      </c>
      <c r="D11" s="11" t="s">
        <v>609</v>
      </c>
      <c r="E11" s="15" t="s">
        <v>610</v>
      </c>
      <c r="F11" s="12">
        <v>20000</v>
      </c>
      <c r="G11" s="12" t="s">
        <v>637</v>
      </c>
    </row>
    <row r="12" ht="23.25" customHeight="1" spans="1:7">
      <c r="A12" s="10"/>
      <c r="B12" s="29" t="s">
        <v>639</v>
      </c>
      <c r="C12" s="8">
        <v>15</v>
      </c>
      <c r="D12" s="11" t="s">
        <v>677</v>
      </c>
      <c r="E12" s="15" t="s">
        <v>604</v>
      </c>
      <c r="F12" s="12">
        <v>12</v>
      </c>
      <c r="G12" s="12" t="s">
        <v>641</v>
      </c>
    </row>
    <row r="13" ht="23.25" customHeight="1" spans="1:7">
      <c r="A13" s="10"/>
      <c r="B13" s="32" t="s">
        <v>711</v>
      </c>
      <c r="C13" s="8">
        <v>30</v>
      </c>
      <c r="D13" s="11" t="s">
        <v>712</v>
      </c>
      <c r="E13" s="15" t="s">
        <v>607</v>
      </c>
      <c r="F13" s="12">
        <v>65</v>
      </c>
      <c r="G13" s="12" t="s">
        <v>637</v>
      </c>
    </row>
    <row r="14" ht="23.25" customHeight="1" spans="1:7">
      <c r="A14" s="10"/>
      <c r="B14" s="30" t="s">
        <v>713</v>
      </c>
      <c r="C14" s="8">
        <v>15</v>
      </c>
      <c r="D14" s="11" t="s">
        <v>603</v>
      </c>
      <c r="E14" s="15" t="s">
        <v>610</v>
      </c>
      <c r="F14" s="12">
        <v>90</v>
      </c>
      <c r="G14" s="12" t="s">
        <v>641</v>
      </c>
    </row>
    <row r="15" ht="23.25" customHeight="1" spans="1:7">
      <c r="A15" s="10"/>
      <c r="B15" s="30" t="s">
        <v>653</v>
      </c>
      <c r="C15" s="8">
        <v>10</v>
      </c>
      <c r="D15" s="11" t="s">
        <v>603</v>
      </c>
      <c r="E15" s="15" t="s">
        <v>607</v>
      </c>
      <c r="F15" s="12">
        <v>100</v>
      </c>
      <c r="G15" s="12"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G11" sqref="G11:G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714</v>
      </c>
      <c r="C4" s="8"/>
      <c r="D4" s="8"/>
      <c r="E4" s="8" t="s">
        <v>625</v>
      </c>
      <c r="F4" s="8" t="s">
        <v>591</v>
      </c>
      <c r="G4" s="8"/>
    </row>
    <row r="5" ht="27.75" customHeight="1" spans="1:7">
      <c r="A5" s="8" t="s">
        <v>626</v>
      </c>
      <c r="B5" s="8" t="s">
        <v>670</v>
      </c>
      <c r="C5" s="8"/>
      <c r="D5" s="8"/>
      <c r="E5" s="8" t="s">
        <v>627</v>
      </c>
      <c r="F5" s="8"/>
      <c r="G5" s="8"/>
    </row>
    <row r="6" ht="27.75" customHeight="1" spans="1:7">
      <c r="A6" s="8"/>
      <c r="B6" s="8"/>
      <c r="C6" s="8"/>
      <c r="D6" s="8"/>
      <c r="E6" s="8" t="s">
        <v>628</v>
      </c>
      <c r="F6" s="8"/>
      <c r="G6" s="8"/>
    </row>
    <row r="7" ht="34.5" customHeight="1" spans="1:7">
      <c r="A7" s="8" t="s">
        <v>629</v>
      </c>
      <c r="B7" s="8" t="s">
        <v>715</v>
      </c>
      <c r="C7" s="8"/>
      <c r="D7" s="8"/>
      <c r="E7" s="8"/>
      <c r="F7" s="8"/>
      <c r="G7" s="8"/>
    </row>
    <row r="8" ht="34.5" customHeight="1" spans="1:7">
      <c r="A8" s="8" t="s">
        <v>631</v>
      </c>
      <c r="B8" s="8" t="s">
        <v>716</v>
      </c>
      <c r="C8" s="8"/>
      <c r="D8" s="8"/>
      <c r="E8" s="8"/>
      <c r="F8" s="8"/>
      <c r="G8" s="8"/>
    </row>
    <row r="9" ht="34.5" customHeight="1" spans="1:7">
      <c r="A9" s="8" t="s">
        <v>633</v>
      </c>
      <c r="B9" s="8" t="s">
        <v>717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27" t="s">
        <v>718</v>
      </c>
      <c r="C11" s="28">
        <v>30</v>
      </c>
      <c r="D11" s="33" t="s">
        <v>618</v>
      </c>
      <c r="E11" s="34" t="s">
        <v>664</v>
      </c>
      <c r="F11" s="35">
        <v>2</v>
      </c>
      <c r="G11" s="34" t="s">
        <v>637</v>
      </c>
    </row>
    <row r="12" ht="23.25" customHeight="1" spans="1:7">
      <c r="A12" s="10"/>
      <c r="B12" s="15" t="s">
        <v>648</v>
      </c>
      <c r="C12" s="8">
        <v>30</v>
      </c>
      <c r="D12" s="15" t="s">
        <v>603</v>
      </c>
      <c r="E12" s="15" t="s">
        <v>607</v>
      </c>
      <c r="F12" s="12">
        <v>30</v>
      </c>
      <c r="G12" s="15" t="s">
        <v>637</v>
      </c>
    </row>
    <row r="13" ht="23.25" customHeight="1" spans="1:7">
      <c r="A13" s="10"/>
      <c r="B13" s="23" t="s">
        <v>719</v>
      </c>
      <c r="C13" s="15">
        <v>15</v>
      </c>
      <c r="D13" s="11" t="s">
        <v>679</v>
      </c>
      <c r="E13" s="15" t="s">
        <v>664</v>
      </c>
      <c r="F13" s="12">
        <v>40</v>
      </c>
      <c r="G13" s="8" t="s">
        <v>641</v>
      </c>
    </row>
    <row r="14" ht="23.25" customHeight="1" spans="1:7">
      <c r="A14" s="10"/>
      <c r="B14" s="30" t="s">
        <v>642</v>
      </c>
      <c r="C14" s="8">
        <v>10</v>
      </c>
      <c r="D14" s="15" t="s">
        <v>603</v>
      </c>
      <c r="E14" s="15" t="s">
        <v>664</v>
      </c>
      <c r="F14" s="12">
        <v>90</v>
      </c>
      <c r="G14" s="8" t="s">
        <v>641</v>
      </c>
    </row>
    <row r="15" ht="23.25" customHeight="1" spans="1:7">
      <c r="A15" s="10"/>
      <c r="B15" s="30" t="s">
        <v>653</v>
      </c>
      <c r="C15" s="8">
        <v>15</v>
      </c>
      <c r="D15" s="15" t="s">
        <v>603</v>
      </c>
      <c r="E15" s="15" t="s">
        <v>607</v>
      </c>
      <c r="F15" s="12">
        <v>100</v>
      </c>
      <c r="G15" s="8"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1" sqref="C11:C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720</v>
      </c>
      <c r="C4" s="8"/>
      <c r="D4" s="8"/>
      <c r="E4" s="8" t="s">
        <v>625</v>
      </c>
      <c r="F4" s="8" t="s">
        <v>591</v>
      </c>
      <c r="G4" s="8"/>
    </row>
    <row r="5" ht="27.75" customHeight="1" spans="1:7">
      <c r="A5" s="8" t="s">
        <v>626</v>
      </c>
      <c r="B5" s="8">
        <v>10</v>
      </c>
      <c r="C5" s="8"/>
      <c r="D5" s="8"/>
      <c r="E5" s="8" t="s">
        <v>627</v>
      </c>
      <c r="F5" s="8"/>
      <c r="G5" s="8"/>
    </row>
    <row r="6" ht="27.75" customHeight="1" spans="1:7">
      <c r="A6" s="8"/>
      <c r="B6" s="8"/>
      <c r="C6" s="8"/>
      <c r="D6" s="8"/>
      <c r="E6" s="8" t="s">
        <v>628</v>
      </c>
      <c r="F6" s="8">
        <v>10</v>
      </c>
      <c r="G6" s="8"/>
    </row>
    <row r="7" ht="34.5" customHeight="1" spans="1:7">
      <c r="A7" s="8" t="s">
        <v>629</v>
      </c>
      <c r="B7" s="8" t="s">
        <v>721</v>
      </c>
      <c r="C7" s="8"/>
      <c r="D7" s="8"/>
      <c r="E7" s="8"/>
      <c r="F7" s="8"/>
      <c r="G7" s="8"/>
    </row>
    <row r="8" ht="34.5" customHeight="1" spans="1:7">
      <c r="A8" s="8" t="s">
        <v>631</v>
      </c>
      <c r="B8" s="8" t="s">
        <v>722</v>
      </c>
      <c r="C8" s="8"/>
      <c r="D8" s="8"/>
      <c r="E8" s="8"/>
      <c r="F8" s="8"/>
      <c r="G8" s="8"/>
    </row>
    <row r="9" ht="34.5" customHeight="1" spans="1:7">
      <c r="A9" s="8" t="s">
        <v>633</v>
      </c>
      <c r="B9" s="8" t="s">
        <v>723</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724</v>
      </c>
      <c r="C11" s="15">
        <v>20</v>
      </c>
      <c r="D11" s="11" t="s">
        <v>725</v>
      </c>
      <c r="E11" s="15" t="s">
        <v>607</v>
      </c>
      <c r="F11" s="12">
        <v>230</v>
      </c>
      <c r="G11" s="15" t="s">
        <v>637</v>
      </c>
    </row>
    <row r="12" ht="23.25" customHeight="1" spans="1:7">
      <c r="A12" s="10"/>
      <c r="B12" s="15" t="s">
        <v>612</v>
      </c>
      <c r="C12" s="15">
        <v>20</v>
      </c>
      <c r="D12" s="11" t="s">
        <v>613</v>
      </c>
      <c r="E12" s="15" t="s">
        <v>607</v>
      </c>
      <c r="F12" s="12">
        <v>20</v>
      </c>
      <c r="G12" s="15" t="s">
        <v>637</v>
      </c>
    </row>
    <row r="13" ht="23.25" customHeight="1" spans="1:7">
      <c r="A13" s="10"/>
      <c r="B13" s="8" t="s">
        <v>726</v>
      </c>
      <c r="C13" s="8">
        <v>20</v>
      </c>
      <c r="D13" s="15" t="s">
        <v>603</v>
      </c>
      <c r="E13" s="15" t="s">
        <v>610</v>
      </c>
      <c r="F13" s="12">
        <v>90</v>
      </c>
      <c r="G13" s="8" t="s">
        <v>641</v>
      </c>
    </row>
    <row r="14" ht="23.25" customHeight="1" spans="1:7">
      <c r="A14" s="10"/>
      <c r="B14" s="8" t="s">
        <v>611</v>
      </c>
      <c r="C14" s="8">
        <v>20</v>
      </c>
      <c r="D14" s="15" t="s">
        <v>603</v>
      </c>
      <c r="E14" s="15" t="s">
        <v>607</v>
      </c>
      <c r="F14" s="12">
        <v>100</v>
      </c>
      <c r="G14" s="15" t="s">
        <v>637</v>
      </c>
    </row>
    <row r="15" ht="23.25" customHeight="1" spans="1:7">
      <c r="A15" s="10"/>
      <c r="B15" s="30" t="s">
        <v>642</v>
      </c>
      <c r="C15" s="8">
        <v>20</v>
      </c>
      <c r="D15" s="15" t="s">
        <v>603</v>
      </c>
      <c r="E15" s="15" t="s">
        <v>610</v>
      </c>
      <c r="F15" s="12">
        <v>85</v>
      </c>
      <c r="G15" s="8"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5" sqref="B5:D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727</v>
      </c>
      <c r="C4" s="8"/>
      <c r="D4" s="8"/>
      <c r="E4" s="8" t="s">
        <v>625</v>
      </c>
      <c r="F4" s="8" t="s">
        <v>591</v>
      </c>
      <c r="G4" s="8"/>
    </row>
    <row r="5" ht="27.75" customHeight="1" spans="1:7">
      <c r="A5" s="8" t="s">
        <v>626</v>
      </c>
      <c r="B5" s="8">
        <v>178</v>
      </c>
      <c r="C5" s="8"/>
      <c r="D5" s="8"/>
      <c r="E5" s="8" t="s">
        <v>627</v>
      </c>
      <c r="F5" s="8"/>
      <c r="G5" s="8"/>
    </row>
    <row r="6" ht="27.75" customHeight="1" spans="1:7">
      <c r="A6" s="8"/>
      <c r="B6" s="8"/>
      <c r="C6" s="8"/>
      <c r="D6" s="8"/>
      <c r="E6" s="8" t="s">
        <v>628</v>
      </c>
      <c r="F6" s="8">
        <v>178</v>
      </c>
      <c r="G6" s="8"/>
    </row>
    <row r="7" ht="34.5" customHeight="1" spans="1:7">
      <c r="A7" s="8" t="s">
        <v>629</v>
      </c>
      <c r="B7" s="8" t="s">
        <v>728</v>
      </c>
      <c r="C7" s="8"/>
      <c r="D7" s="8"/>
      <c r="E7" s="8"/>
      <c r="F7" s="8"/>
      <c r="G7" s="8"/>
    </row>
    <row r="8" ht="34.5" customHeight="1" spans="1:7">
      <c r="A8" s="8" t="s">
        <v>631</v>
      </c>
      <c r="B8" s="8" t="s">
        <v>729</v>
      </c>
      <c r="C8" s="8"/>
      <c r="D8" s="8"/>
      <c r="E8" s="8"/>
      <c r="F8" s="8"/>
      <c r="G8" s="8"/>
    </row>
    <row r="9" ht="34.5" customHeight="1" spans="1:7">
      <c r="A9" s="8" t="s">
        <v>633</v>
      </c>
      <c r="B9" s="8" t="s">
        <v>730</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731</v>
      </c>
      <c r="C11" s="15">
        <v>30</v>
      </c>
      <c r="D11" s="15" t="s">
        <v>609</v>
      </c>
      <c r="E11" s="15" t="s">
        <v>610</v>
      </c>
      <c r="F11" s="12">
        <v>500</v>
      </c>
      <c r="G11" s="15" t="s">
        <v>637</v>
      </c>
    </row>
    <row r="12" ht="23.25" customHeight="1" spans="1:7">
      <c r="A12" s="10"/>
      <c r="B12" s="15" t="s">
        <v>732</v>
      </c>
      <c r="C12" s="8">
        <v>10</v>
      </c>
      <c r="D12" s="15" t="s">
        <v>609</v>
      </c>
      <c r="E12" s="15" t="s">
        <v>610</v>
      </c>
      <c r="F12" s="12">
        <v>10</v>
      </c>
      <c r="G12" s="15" t="s">
        <v>637</v>
      </c>
    </row>
    <row r="13" ht="23.25" customHeight="1" spans="1:7">
      <c r="A13" s="10"/>
      <c r="B13" s="29" t="s">
        <v>733</v>
      </c>
      <c r="C13" s="8">
        <v>10</v>
      </c>
      <c r="D13" s="15" t="s">
        <v>734</v>
      </c>
      <c r="E13" s="15" t="s">
        <v>607</v>
      </c>
      <c r="F13" s="12" t="s">
        <v>735</v>
      </c>
      <c r="G13" s="15" t="s">
        <v>641</v>
      </c>
    </row>
    <row r="14" ht="23.25" customHeight="1" spans="1:7">
      <c r="A14" s="10"/>
      <c r="B14" s="29" t="s">
        <v>639</v>
      </c>
      <c r="C14" s="8">
        <v>30</v>
      </c>
      <c r="D14" s="11" t="s">
        <v>677</v>
      </c>
      <c r="E14" s="31" t="s">
        <v>604</v>
      </c>
      <c r="F14" s="12">
        <v>12</v>
      </c>
      <c r="G14" s="15" t="s">
        <v>637</v>
      </c>
    </row>
    <row r="15" ht="23.25" customHeight="1" spans="1:7">
      <c r="A15" s="10"/>
      <c r="B15" s="8" t="s">
        <v>736</v>
      </c>
      <c r="C15" s="8">
        <v>10</v>
      </c>
      <c r="D15" s="11" t="s">
        <v>712</v>
      </c>
      <c r="E15" s="31" t="s">
        <v>610</v>
      </c>
      <c r="F15" s="12">
        <v>1000</v>
      </c>
      <c r="G15" s="12" t="s">
        <v>641</v>
      </c>
    </row>
    <row r="16" ht="23.25" customHeight="1" spans="1:7">
      <c r="A16" s="10"/>
      <c r="B16" s="30" t="s">
        <v>642</v>
      </c>
      <c r="C16" s="8">
        <v>10</v>
      </c>
      <c r="D16" s="31" t="s">
        <v>603</v>
      </c>
      <c r="E16" s="31" t="s">
        <v>610</v>
      </c>
      <c r="F16" s="12">
        <v>85</v>
      </c>
      <c r="G16" s="12"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G15" sqref="G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737</v>
      </c>
      <c r="C4" s="8"/>
      <c r="D4" s="8"/>
      <c r="E4" s="8" t="s">
        <v>625</v>
      </c>
      <c r="F4" s="8" t="s">
        <v>591</v>
      </c>
      <c r="G4" s="8"/>
    </row>
    <row r="5" ht="27.75" customHeight="1" spans="1:7">
      <c r="A5" s="8" t="s">
        <v>626</v>
      </c>
      <c r="B5" s="8">
        <v>9.11</v>
      </c>
      <c r="C5" s="8"/>
      <c r="D5" s="8"/>
      <c r="E5" s="8" t="s">
        <v>627</v>
      </c>
      <c r="F5" s="8"/>
      <c r="G5" s="8"/>
    </row>
    <row r="6" ht="27.75" customHeight="1" spans="1:7">
      <c r="A6" s="8"/>
      <c r="B6" s="8"/>
      <c r="C6" s="8"/>
      <c r="D6" s="8"/>
      <c r="E6" s="8" t="s">
        <v>628</v>
      </c>
      <c r="F6" s="8">
        <v>9.11</v>
      </c>
      <c r="G6" s="8"/>
    </row>
    <row r="7" ht="34.5" customHeight="1" spans="1:7">
      <c r="A7" s="8" t="s">
        <v>629</v>
      </c>
      <c r="B7" s="8" t="s">
        <v>738</v>
      </c>
      <c r="C7" s="8"/>
      <c r="D7" s="8"/>
      <c r="E7" s="8"/>
      <c r="F7" s="8"/>
      <c r="G7" s="8"/>
    </row>
    <row r="8" ht="34.5" customHeight="1" spans="1:7">
      <c r="A8" s="8" t="s">
        <v>631</v>
      </c>
      <c r="B8" s="8" t="s">
        <v>739</v>
      </c>
      <c r="C8" s="8"/>
      <c r="D8" s="8"/>
      <c r="E8" s="8"/>
      <c r="F8" s="8"/>
      <c r="G8" s="8"/>
    </row>
    <row r="9" ht="34.5" customHeight="1" spans="1:7">
      <c r="A9" s="8" t="s">
        <v>633</v>
      </c>
      <c r="B9" s="8" t="s">
        <v>740</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31" t="s">
        <v>741</v>
      </c>
      <c r="C11" s="31">
        <v>30</v>
      </c>
      <c r="D11" s="11" t="s">
        <v>603</v>
      </c>
      <c r="E11" s="31" t="s">
        <v>742</v>
      </c>
      <c r="F11" s="12">
        <v>100</v>
      </c>
      <c r="G11" s="8" t="s">
        <v>637</v>
      </c>
    </row>
    <row r="12" ht="23.25" customHeight="1" spans="1:7">
      <c r="A12" s="10"/>
      <c r="B12" s="8" t="s">
        <v>743</v>
      </c>
      <c r="C12" s="8">
        <v>20</v>
      </c>
      <c r="D12" s="11" t="s">
        <v>603</v>
      </c>
      <c r="E12" s="31" t="s">
        <v>742</v>
      </c>
      <c r="F12" s="12">
        <v>100</v>
      </c>
      <c r="G12" s="15" t="s">
        <v>637</v>
      </c>
    </row>
    <row r="13" ht="23.25" customHeight="1" spans="1:7">
      <c r="A13" s="10"/>
      <c r="B13" s="30" t="s">
        <v>744</v>
      </c>
      <c r="C13" s="8">
        <v>20</v>
      </c>
      <c r="D13" s="11" t="s">
        <v>603</v>
      </c>
      <c r="E13" s="31" t="s">
        <v>664</v>
      </c>
      <c r="F13" s="12">
        <v>95</v>
      </c>
      <c r="G13" s="15" t="s">
        <v>637</v>
      </c>
    </row>
    <row r="14" ht="23.25" customHeight="1" spans="1:7">
      <c r="A14" s="10"/>
      <c r="B14" s="8" t="s">
        <v>745</v>
      </c>
      <c r="C14" s="8">
        <v>20</v>
      </c>
      <c r="D14" s="11" t="s">
        <v>603</v>
      </c>
      <c r="E14" s="31" t="s">
        <v>664</v>
      </c>
      <c r="F14" s="12">
        <v>90</v>
      </c>
      <c r="G14" s="15" t="s">
        <v>637</v>
      </c>
    </row>
    <row r="15" ht="23.25" customHeight="1" spans="1:7">
      <c r="A15" s="10"/>
      <c r="B15" s="30" t="s">
        <v>746</v>
      </c>
      <c r="C15" s="8">
        <v>10</v>
      </c>
      <c r="D15" s="11" t="s">
        <v>603</v>
      </c>
      <c r="E15" s="31" t="s">
        <v>664</v>
      </c>
      <c r="F15" s="12">
        <v>95</v>
      </c>
      <c r="G15" s="15" t="s">
        <v>637</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E15" sqref="E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747</v>
      </c>
      <c r="C4" s="8"/>
      <c r="D4" s="8"/>
      <c r="E4" s="8" t="s">
        <v>625</v>
      </c>
      <c r="F4" s="8" t="s">
        <v>591</v>
      </c>
      <c r="G4" s="8"/>
    </row>
    <row r="5" ht="27.75" customHeight="1" spans="1:7">
      <c r="A5" s="8" t="s">
        <v>626</v>
      </c>
      <c r="B5" s="8">
        <v>10</v>
      </c>
      <c r="C5" s="8"/>
      <c r="D5" s="8"/>
      <c r="E5" s="8" t="s">
        <v>627</v>
      </c>
      <c r="F5" s="8"/>
      <c r="G5" s="8"/>
    </row>
    <row r="6" ht="27.75" customHeight="1" spans="1:7">
      <c r="A6" s="8"/>
      <c r="B6" s="8"/>
      <c r="C6" s="8"/>
      <c r="D6" s="8"/>
      <c r="E6" s="8" t="s">
        <v>628</v>
      </c>
      <c r="F6" s="8">
        <v>10</v>
      </c>
      <c r="G6" s="8"/>
    </row>
    <row r="7" ht="34.5" customHeight="1" spans="1:7">
      <c r="A7" s="8" t="s">
        <v>629</v>
      </c>
      <c r="B7" s="8" t="s">
        <v>748</v>
      </c>
      <c r="C7" s="8"/>
      <c r="D7" s="8"/>
      <c r="E7" s="8"/>
      <c r="F7" s="8"/>
      <c r="G7" s="8"/>
    </row>
    <row r="8" ht="34.5" customHeight="1" spans="1:7">
      <c r="A8" s="8" t="s">
        <v>631</v>
      </c>
      <c r="B8" s="8" t="s">
        <v>749</v>
      </c>
      <c r="C8" s="8"/>
      <c r="D8" s="8"/>
      <c r="E8" s="8"/>
      <c r="F8" s="8"/>
      <c r="G8" s="8"/>
    </row>
    <row r="9" ht="34.5" customHeight="1" spans="1:7">
      <c r="A9" s="8" t="s">
        <v>633</v>
      </c>
      <c r="B9" s="8" t="s">
        <v>750</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31" t="s">
        <v>751</v>
      </c>
      <c r="C11" s="8">
        <v>30</v>
      </c>
      <c r="D11" s="15" t="s">
        <v>603</v>
      </c>
      <c r="E11" s="15" t="s">
        <v>664</v>
      </c>
      <c r="F11" s="8">
        <v>95</v>
      </c>
      <c r="G11" s="15" t="s">
        <v>637</v>
      </c>
    </row>
    <row r="12" ht="23.25" customHeight="1" spans="1:7">
      <c r="A12" s="10"/>
      <c r="B12" s="31" t="s">
        <v>752</v>
      </c>
      <c r="C12" s="8">
        <v>20</v>
      </c>
      <c r="D12" s="15" t="s">
        <v>603</v>
      </c>
      <c r="E12" s="15" t="s">
        <v>742</v>
      </c>
      <c r="F12" s="12">
        <v>100</v>
      </c>
      <c r="G12" s="15" t="s">
        <v>637</v>
      </c>
    </row>
    <row r="13" ht="23.25" customHeight="1" spans="1:7">
      <c r="A13" s="10"/>
      <c r="B13" s="32" t="s">
        <v>753</v>
      </c>
      <c r="C13" s="8">
        <v>20</v>
      </c>
      <c r="D13" s="15" t="s">
        <v>603</v>
      </c>
      <c r="E13" s="15" t="s">
        <v>664</v>
      </c>
      <c r="F13" s="12">
        <v>80</v>
      </c>
      <c r="G13" s="15" t="s">
        <v>637</v>
      </c>
    </row>
    <row r="14" ht="23.25" customHeight="1" spans="1:7">
      <c r="A14" s="10"/>
      <c r="B14" s="32" t="s">
        <v>754</v>
      </c>
      <c r="C14" s="8">
        <v>20</v>
      </c>
      <c r="D14" s="15" t="s">
        <v>603</v>
      </c>
      <c r="E14" s="15" t="s">
        <v>664</v>
      </c>
      <c r="F14" s="12">
        <v>85</v>
      </c>
      <c r="G14" s="12" t="s">
        <v>641</v>
      </c>
    </row>
    <row r="15" ht="23.25" customHeight="1" spans="1:7">
      <c r="A15" s="10"/>
      <c r="B15" s="30" t="s">
        <v>755</v>
      </c>
      <c r="C15" s="8">
        <v>10</v>
      </c>
      <c r="D15" s="15" t="s">
        <v>603</v>
      </c>
      <c r="E15" s="15" t="s">
        <v>742</v>
      </c>
      <c r="F15" s="12">
        <v>100</v>
      </c>
      <c r="G15" s="12"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1" sqref="C11:C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756</v>
      </c>
      <c r="C4" s="8"/>
      <c r="D4" s="8"/>
      <c r="E4" s="8" t="s">
        <v>625</v>
      </c>
      <c r="F4" s="8" t="s">
        <v>591</v>
      </c>
      <c r="G4" s="8"/>
    </row>
    <row r="5" ht="27.75" customHeight="1" spans="1:7">
      <c r="A5" s="8" t="s">
        <v>626</v>
      </c>
      <c r="B5" s="8">
        <v>32</v>
      </c>
      <c r="C5" s="8"/>
      <c r="D5" s="8"/>
      <c r="E5" s="8" t="s">
        <v>627</v>
      </c>
      <c r="F5" s="8"/>
      <c r="G5" s="8"/>
    </row>
    <row r="6" ht="27.75" customHeight="1" spans="1:7">
      <c r="A6" s="8"/>
      <c r="B6" s="8"/>
      <c r="C6" s="8"/>
      <c r="D6" s="8"/>
      <c r="E6" s="8" t="s">
        <v>628</v>
      </c>
      <c r="F6" s="8">
        <v>32</v>
      </c>
      <c r="G6" s="8"/>
    </row>
    <row r="7" ht="34.5" customHeight="1" spans="1:7">
      <c r="A7" s="8" t="s">
        <v>629</v>
      </c>
      <c r="B7" s="8" t="s">
        <v>757</v>
      </c>
      <c r="C7" s="8"/>
      <c r="D7" s="8"/>
      <c r="E7" s="8"/>
      <c r="F7" s="8"/>
      <c r="G7" s="8"/>
    </row>
    <row r="8" ht="34.5" customHeight="1" spans="1:7">
      <c r="A8" s="8" t="s">
        <v>631</v>
      </c>
      <c r="B8" s="8" t="s">
        <v>758</v>
      </c>
      <c r="C8" s="8"/>
      <c r="D8" s="8"/>
      <c r="E8" s="8"/>
      <c r="F8" s="8"/>
      <c r="G8" s="8"/>
    </row>
    <row r="9" ht="34.5" customHeight="1" spans="1:7">
      <c r="A9" s="8" t="s">
        <v>633</v>
      </c>
      <c r="B9" s="8" t="s">
        <v>759</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29" t="s">
        <v>760</v>
      </c>
      <c r="C11" s="8">
        <v>30</v>
      </c>
      <c r="D11" s="31" t="s">
        <v>603</v>
      </c>
      <c r="E11" s="31" t="s">
        <v>664</v>
      </c>
      <c r="F11" s="12">
        <v>95</v>
      </c>
      <c r="G11" s="15" t="s">
        <v>637</v>
      </c>
    </row>
    <row r="12" ht="23.25" customHeight="1" spans="1:7">
      <c r="A12" s="10"/>
      <c r="B12" s="8" t="s">
        <v>761</v>
      </c>
      <c r="C12" s="8">
        <v>20</v>
      </c>
      <c r="D12" s="31" t="s">
        <v>603</v>
      </c>
      <c r="E12" s="8" t="s">
        <v>664</v>
      </c>
      <c r="F12" s="12">
        <v>95</v>
      </c>
      <c r="G12" s="15" t="s">
        <v>637</v>
      </c>
    </row>
    <row r="13" ht="23.25" customHeight="1" spans="1:7">
      <c r="A13" s="10"/>
      <c r="B13" s="30" t="s">
        <v>762</v>
      </c>
      <c r="C13" s="8">
        <v>20</v>
      </c>
      <c r="D13" s="31" t="s">
        <v>603</v>
      </c>
      <c r="E13" s="8" t="s">
        <v>664</v>
      </c>
      <c r="F13" s="12">
        <v>90</v>
      </c>
      <c r="G13" s="15" t="s">
        <v>637</v>
      </c>
    </row>
    <row r="14" ht="23.25" customHeight="1" spans="1:7">
      <c r="A14" s="10"/>
      <c r="B14" s="30" t="s">
        <v>746</v>
      </c>
      <c r="C14" s="8">
        <v>20</v>
      </c>
      <c r="D14" s="31" t="s">
        <v>603</v>
      </c>
      <c r="E14" s="8" t="s">
        <v>664</v>
      </c>
      <c r="F14" s="12">
        <v>90</v>
      </c>
      <c r="G14" s="12" t="s">
        <v>641</v>
      </c>
    </row>
    <row r="15" ht="23.25" customHeight="1" spans="1:7">
      <c r="A15" s="10"/>
      <c r="B15" s="30" t="s">
        <v>763</v>
      </c>
      <c r="C15" s="8">
        <v>10</v>
      </c>
      <c r="D15" s="31" t="s">
        <v>603</v>
      </c>
      <c r="E15" s="15" t="s">
        <v>742</v>
      </c>
      <c r="F15" s="12">
        <v>100</v>
      </c>
      <c r="G15" s="12" t="s">
        <v>641</v>
      </c>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1" sqref="C11:C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764</v>
      </c>
      <c r="C4" s="8"/>
      <c r="D4" s="8"/>
      <c r="E4" s="8" t="s">
        <v>625</v>
      </c>
      <c r="F4" s="8" t="s">
        <v>591</v>
      </c>
      <c r="G4" s="8"/>
    </row>
    <row r="5" ht="27.75" customHeight="1" spans="1:7">
      <c r="A5" s="8" t="s">
        <v>626</v>
      </c>
      <c r="B5" s="8">
        <v>500</v>
      </c>
      <c r="C5" s="8"/>
      <c r="D5" s="8"/>
      <c r="E5" s="8" t="s">
        <v>627</v>
      </c>
      <c r="F5" s="8"/>
      <c r="G5" s="8"/>
    </row>
    <row r="6" ht="27.75" customHeight="1" spans="1:7">
      <c r="A6" s="8"/>
      <c r="B6" s="8"/>
      <c r="C6" s="8"/>
      <c r="D6" s="8"/>
      <c r="E6" s="8" t="s">
        <v>628</v>
      </c>
      <c r="F6" s="8">
        <v>500</v>
      </c>
      <c r="G6" s="8"/>
    </row>
    <row r="7" ht="34.5" customHeight="1" spans="1:7">
      <c r="A7" s="8" t="s">
        <v>629</v>
      </c>
      <c r="B7" s="8" t="s">
        <v>765</v>
      </c>
      <c r="C7" s="8"/>
      <c r="D7" s="8"/>
      <c r="E7" s="8"/>
      <c r="F7" s="8"/>
      <c r="G7" s="8"/>
    </row>
    <row r="8" ht="34.5" customHeight="1" spans="1:7">
      <c r="A8" s="8" t="s">
        <v>631</v>
      </c>
      <c r="B8" s="8" t="s">
        <v>766</v>
      </c>
      <c r="C8" s="8"/>
      <c r="D8" s="8"/>
      <c r="E8" s="8"/>
      <c r="F8" s="8"/>
      <c r="G8" s="8"/>
    </row>
    <row r="9" ht="34.5" customHeight="1" spans="1:7">
      <c r="A9" s="8" t="s">
        <v>633</v>
      </c>
      <c r="B9" s="8" t="s">
        <v>767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768</v>
      </c>
      <c r="C11" s="8">
        <v>30</v>
      </c>
      <c r="D11" s="27" t="s">
        <v>603</v>
      </c>
      <c r="E11" s="28" t="s">
        <v>607</v>
      </c>
      <c r="F11" s="28">
        <v>98</v>
      </c>
      <c r="G11" s="28" t="s">
        <v>637</v>
      </c>
    </row>
    <row r="12" ht="23.25" customHeight="1" spans="1:7">
      <c r="A12" s="10"/>
      <c r="B12" s="29" t="s">
        <v>769</v>
      </c>
      <c r="C12" s="8">
        <v>30</v>
      </c>
      <c r="D12" s="15" t="s">
        <v>603</v>
      </c>
      <c r="E12" s="8" t="s">
        <v>607</v>
      </c>
      <c r="F12" s="8">
        <v>100</v>
      </c>
      <c r="G12" s="8" t="s">
        <v>637</v>
      </c>
    </row>
    <row r="13" ht="23.25" customHeight="1" spans="1:7">
      <c r="A13" s="10"/>
      <c r="B13" s="30" t="s">
        <v>770</v>
      </c>
      <c r="C13" s="8">
        <v>20</v>
      </c>
      <c r="D13" s="15" t="s">
        <v>603</v>
      </c>
      <c r="E13" s="8" t="s">
        <v>607</v>
      </c>
      <c r="F13" s="8">
        <v>100</v>
      </c>
      <c r="G13" s="15" t="s">
        <v>637</v>
      </c>
    </row>
    <row r="14" ht="23.25" customHeight="1" spans="1:7">
      <c r="A14" s="10"/>
      <c r="B14" s="30" t="s">
        <v>771</v>
      </c>
      <c r="C14" s="8">
        <v>10</v>
      </c>
      <c r="D14" s="15" t="s">
        <v>603</v>
      </c>
      <c r="E14" s="15" t="s">
        <v>664</v>
      </c>
      <c r="F14" s="8">
        <v>90</v>
      </c>
      <c r="G14" s="8" t="s">
        <v>641</v>
      </c>
    </row>
    <row r="15" ht="23.25" customHeight="1" spans="1:7">
      <c r="A15" s="10"/>
      <c r="B15" s="30" t="s">
        <v>772</v>
      </c>
      <c r="C15" s="8">
        <v>10</v>
      </c>
      <c r="D15" s="15" t="s">
        <v>603</v>
      </c>
      <c r="E15" s="8" t="s">
        <v>607</v>
      </c>
      <c r="F15" s="8">
        <v>100</v>
      </c>
      <c r="G15" s="8"/>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H11" sqref="H1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773</v>
      </c>
      <c r="C4" s="8"/>
      <c r="D4" s="8"/>
      <c r="E4" s="8" t="s">
        <v>625</v>
      </c>
      <c r="F4" s="8" t="s">
        <v>591</v>
      </c>
      <c r="G4" s="8"/>
    </row>
    <row r="5" ht="27.75" customHeight="1" spans="1:7">
      <c r="A5" s="8" t="s">
        <v>626</v>
      </c>
      <c r="B5" s="8">
        <v>8.564</v>
      </c>
      <c r="C5" s="8"/>
      <c r="D5" s="8"/>
      <c r="E5" s="8" t="s">
        <v>627</v>
      </c>
      <c r="F5" s="8"/>
      <c r="G5" s="8"/>
    </row>
    <row r="6" ht="27.75" customHeight="1" spans="1:7">
      <c r="A6" s="8"/>
      <c r="B6" s="8"/>
      <c r="C6" s="8"/>
      <c r="D6" s="8"/>
      <c r="E6" s="8" t="s">
        <v>628</v>
      </c>
      <c r="F6" s="8">
        <v>8.564</v>
      </c>
      <c r="G6" s="8"/>
    </row>
    <row r="7" ht="34.5" customHeight="1" spans="1:7">
      <c r="A7" s="8" t="s">
        <v>629</v>
      </c>
      <c r="B7" s="8" t="s">
        <v>774</v>
      </c>
      <c r="C7" s="8"/>
      <c r="D7" s="8"/>
      <c r="E7" s="8"/>
      <c r="F7" s="8"/>
      <c r="G7" s="8"/>
    </row>
    <row r="8" ht="34.5" customHeight="1" spans="1:7">
      <c r="A8" s="8" t="s">
        <v>631</v>
      </c>
      <c r="B8" s="8" t="s">
        <v>775</v>
      </c>
      <c r="C8" s="8"/>
      <c r="D8" s="8"/>
      <c r="E8" s="8"/>
      <c r="F8" s="8"/>
      <c r="G8" s="8"/>
    </row>
    <row r="9" ht="34.5" customHeight="1" spans="1:7">
      <c r="A9" s="8" t="s">
        <v>633</v>
      </c>
      <c r="B9" s="8" t="s">
        <v>776</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777</v>
      </c>
      <c r="C11" s="8">
        <v>30</v>
      </c>
      <c r="D11" s="11" t="s">
        <v>778</v>
      </c>
      <c r="E11" s="15" t="s">
        <v>664</v>
      </c>
      <c r="F11" s="8">
        <v>48</v>
      </c>
      <c r="G11" s="8" t="s">
        <v>637</v>
      </c>
    </row>
    <row r="12" ht="23.25" customHeight="1" spans="1:7">
      <c r="A12" s="10"/>
      <c r="B12" s="15" t="s">
        <v>779</v>
      </c>
      <c r="C12" s="8">
        <v>15</v>
      </c>
      <c r="D12" s="15" t="s">
        <v>603</v>
      </c>
      <c r="E12" s="15" t="s">
        <v>664</v>
      </c>
      <c r="F12" s="8">
        <v>90</v>
      </c>
      <c r="G12" s="8" t="s">
        <v>637</v>
      </c>
    </row>
    <row r="13" ht="23.25" customHeight="1" spans="1:7">
      <c r="A13" s="10"/>
      <c r="B13" s="8" t="s">
        <v>780</v>
      </c>
      <c r="C13" s="8">
        <v>15</v>
      </c>
      <c r="D13" s="15" t="s">
        <v>603</v>
      </c>
      <c r="E13" s="15" t="s">
        <v>664</v>
      </c>
      <c r="F13" s="8">
        <v>90</v>
      </c>
      <c r="G13" s="8" t="s">
        <v>637</v>
      </c>
    </row>
    <row r="14" ht="23.25" customHeight="1" spans="1:7">
      <c r="A14" s="10"/>
      <c r="B14" s="15" t="s">
        <v>781</v>
      </c>
      <c r="C14" s="8">
        <v>15</v>
      </c>
      <c r="D14" s="15" t="s">
        <v>782</v>
      </c>
      <c r="E14" s="15" t="s">
        <v>783</v>
      </c>
      <c r="F14" s="8">
        <v>130</v>
      </c>
      <c r="G14" s="8" t="s">
        <v>641</v>
      </c>
    </row>
    <row r="15" ht="23.25" customHeight="1" spans="1:7">
      <c r="A15" s="10"/>
      <c r="B15" s="23" t="s">
        <v>784</v>
      </c>
      <c r="C15" s="8">
        <v>10</v>
      </c>
      <c r="D15" s="15" t="s">
        <v>603</v>
      </c>
      <c r="E15" s="15" t="s">
        <v>664</v>
      </c>
      <c r="F15" s="8">
        <v>80</v>
      </c>
      <c r="G15" s="8" t="s">
        <v>641</v>
      </c>
    </row>
    <row r="16" ht="23.25" customHeight="1" spans="1:7">
      <c r="A16" s="10"/>
      <c r="B16" s="23" t="s">
        <v>785</v>
      </c>
      <c r="C16" s="8">
        <v>15</v>
      </c>
      <c r="D16" s="15" t="s">
        <v>603</v>
      </c>
      <c r="E16" s="15" t="s">
        <v>664</v>
      </c>
      <c r="F16" s="15" t="s">
        <v>786</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11" sqref="B11:G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787</v>
      </c>
      <c r="C4" s="8"/>
      <c r="D4" s="8"/>
      <c r="E4" s="8" t="s">
        <v>625</v>
      </c>
      <c r="F4" s="8" t="s">
        <v>591</v>
      </c>
      <c r="G4" s="8"/>
    </row>
    <row r="5" ht="27.75" customHeight="1" spans="1:7">
      <c r="A5" s="8" t="s">
        <v>626</v>
      </c>
      <c r="B5" s="8">
        <v>15</v>
      </c>
      <c r="C5" s="8"/>
      <c r="D5" s="8"/>
      <c r="E5" s="8" t="s">
        <v>627</v>
      </c>
      <c r="F5" s="8"/>
      <c r="G5" s="8"/>
    </row>
    <row r="6" ht="27.75" customHeight="1" spans="1:7">
      <c r="A6" s="8"/>
      <c r="B6" s="8"/>
      <c r="C6" s="8"/>
      <c r="D6" s="8"/>
      <c r="E6" s="8" t="s">
        <v>628</v>
      </c>
      <c r="F6" s="8">
        <v>15</v>
      </c>
      <c r="G6" s="8"/>
    </row>
    <row r="7" ht="34.5" customHeight="1" spans="1:7">
      <c r="A7" s="8" t="s">
        <v>629</v>
      </c>
      <c r="B7" s="8" t="s">
        <v>788</v>
      </c>
      <c r="C7" s="8"/>
      <c r="D7" s="8"/>
      <c r="E7" s="8"/>
      <c r="F7" s="8"/>
      <c r="G7" s="8"/>
    </row>
    <row r="8" ht="34.5" customHeight="1" spans="1:7">
      <c r="A8" s="8" t="s">
        <v>631</v>
      </c>
      <c r="B8" s="8" t="s">
        <v>789</v>
      </c>
      <c r="C8" s="8"/>
      <c r="D8" s="8"/>
      <c r="E8" s="8"/>
      <c r="F8" s="8"/>
      <c r="G8" s="8"/>
    </row>
    <row r="9" ht="34.5" customHeight="1" spans="1:7">
      <c r="A9" s="8" t="s">
        <v>633</v>
      </c>
      <c r="B9" s="8" t="s">
        <v>790</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791</v>
      </c>
      <c r="C11" s="8">
        <v>20</v>
      </c>
      <c r="D11" s="15" t="s">
        <v>792</v>
      </c>
      <c r="E11" s="15" t="s">
        <v>664</v>
      </c>
      <c r="F11" s="15" t="s">
        <v>793</v>
      </c>
      <c r="G11" s="15" t="s">
        <v>637</v>
      </c>
    </row>
    <row r="12" ht="23.25" customHeight="1" spans="1:7">
      <c r="A12" s="10"/>
      <c r="B12" s="15" t="s">
        <v>794</v>
      </c>
      <c r="C12" s="8">
        <v>20</v>
      </c>
      <c r="D12" s="15" t="s">
        <v>609</v>
      </c>
      <c r="E12" s="15" t="s">
        <v>664</v>
      </c>
      <c r="F12" s="15" t="s">
        <v>795</v>
      </c>
      <c r="G12" s="15" t="s">
        <v>637</v>
      </c>
    </row>
    <row r="13" ht="23.25" customHeight="1" spans="1:7">
      <c r="A13" s="10"/>
      <c r="B13" s="15" t="s">
        <v>796</v>
      </c>
      <c r="C13" s="8">
        <v>25</v>
      </c>
      <c r="D13" s="15" t="s">
        <v>609</v>
      </c>
      <c r="E13" s="15" t="s">
        <v>664</v>
      </c>
      <c r="F13" s="15" t="s">
        <v>797</v>
      </c>
      <c r="G13" s="15" t="s">
        <v>637</v>
      </c>
    </row>
    <row r="14" ht="23.25" customHeight="1" spans="1:7">
      <c r="A14" s="10"/>
      <c r="B14" s="15" t="s">
        <v>798</v>
      </c>
      <c r="C14" s="8">
        <v>10</v>
      </c>
      <c r="D14" s="11" t="s">
        <v>603</v>
      </c>
      <c r="E14" s="15" t="s">
        <v>607</v>
      </c>
      <c r="F14" s="15">
        <v>100</v>
      </c>
      <c r="G14" s="15" t="s">
        <v>637</v>
      </c>
    </row>
    <row r="15" ht="23.25" customHeight="1" spans="1:7">
      <c r="A15" s="10"/>
      <c r="B15" s="23" t="s">
        <v>799</v>
      </c>
      <c r="C15" s="8">
        <v>15</v>
      </c>
      <c r="D15" s="15" t="s">
        <v>609</v>
      </c>
      <c r="E15" s="15" t="s">
        <v>664</v>
      </c>
      <c r="F15" s="15" t="s">
        <v>795</v>
      </c>
      <c r="G15" s="8" t="s">
        <v>641</v>
      </c>
    </row>
    <row r="16" ht="23.25" customHeight="1" spans="1:7">
      <c r="A16" s="10"/>
      <c r="B16" s="23" t="s">
        <v>642</v>
      </c>
      <c r="C16" s="8">
        <v>10</v>
      </c>
      <c r="D16" s="11" t="s">
        <v>603</v>
      </c>
      <c r="E16" s="15" t="s">
        <v>664</v>
      </c>
      <c r="F16" s="15">
        <v>90</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0"/>
  <sheetViews>
    <sheetView showGridLines="0" showZeros="0" topLeftCell="A46" workbookViewId="0">
      <selection activeCell="C11" sqref="C11"/>
    </sheetView>
  </sheetViews>
  <sheetFormatPr defaultColWidth="6.875" defaultRowHeight="12.75" customHeight="1" outlineLevelCol="4"/>
  <cols>
    <col min="1" max="1" width="23.625" style="64" customWidth="1"/>
    <col min="2" max="2" width="44.625" style="64" customWidth="1"/>
    <col min="3" max="5" width="15.375" style="64" customWidth="1"/>
    <col min="6" max="6" width="8.125" style="64"/>
    <col min="7" max="7" width="9.625" style="64"/>
    <col min="8" max="255" width="6.875" style="64"/>
    <col min="256" max="256" width="23.625" style="64" customWidth="1"/>
    <col min="257" max="257" width="44.625" style="64" customWidth="1"/>
    <col min="258" max="258" width="16.5" style="64" customWidth="1"/>
    <col min="259" max="261" width="13.625" style="64" customWidth="1"/>
    <col min="262" max="511" width="6.875" style="64"/>
    <col min="512" max="512" width="23.625" style="64" customWidth="1"/>
    <col min="513" max="513" width="44.625" style="64" customWidth="1"/>
    <col min="514" max="514" width="16.5" style="64" customWidth="1"/>
    <col min="515" max="517" width="13.625" style="64" customWidth="1"/>
    <col min="518" max="767" width="6.875" style="64"/>
    <col min="768" max="768" width="23.625" style="64" customWidth="1"/>
    <col min="769" max="769" width="44.625" style="64" customWidth="1"/>
    <col min="770" max="770" width="16.5" style="64" customWidth="1"/>
    <col min="771" max="773" width="13.625" style="64" customWidth="1"/>
    <col min="774" max="1023" width="6.875" style="64"/>
    <col min="1024" max="1024" width="23.625" style="64" customWidth="1"/>
    <col min="1025" max="1025" width="44.625" style="64" customWidth="1"/>
    <col min="1026" max="1026" width="16.5" style="64" customWidth="1"/>
    <col min="1027" max="1029" width="13.625" style="64" customWidth="1"/>
    <col min="1030" max="1279" width="6.875" style="64"/>
    <col min="1280" max="1280" width="23.625" style="64" customWidth="1"/>
    <col min="1281" max="1281" width="44.625" style="64" customWidth="1"/>
    <col min="1282" max="1282" width="16.5" style="64" customWidth="1"/>
    <col min="1283" max="1285" width="13.625" style="64" customWidth="1"/>
    <col min="1286" max="1535" width="6.875" style="64"/>
    <col min="1536" max="1536" width="23.625" style="64" customWidth="1"/>
    <col min="1537" max="1537" width="44.625" style="64" customWidth="1"/>
    <col min="1538" max="1538" width="16.5" style="64" customWidth="1"/>
    <col min="1539" max="1541" width="13.625" style="64" customWidth="1"/>
    <col min="1542" max="1791" width="6.875" style="64"/>
    <col min="1792" max="1792" width="23.625" style="64" customWidth="1"/>
    <col min="1793" max="1793" width="44.625" style="64" customWidth="1"/>
    <col min="1794" max="1794" width="16.5" style="64" customWidth="1"/>
    <col min="1795" max="1797" width="13.625" style="64" customWidth="1"/>
    <col min="1798" max="2047" width="6.875" style="64"/>
    <col min="2048" max="2048" width="23.625" style="64" customWidth="1"/>
    <col min="2049" max="2049" width="44.625" style="64" customWidth="1"/>
    <col min="2050" max="2050" width="16.5" style="64" customWidth="1"/>
    <col min="2051" max="2053" width="13.625" style="64" customWidth="1"/>
    <col min="2054" max="2303" width="6.875" style="64"/>
    <col min="2304" max="2304" width="23.625" style="64" customWidth="1"/>
    <col min="2305" max="2305" width="44.625" style="64" customWidth="1"/>
    <col min="2306" max="2306" width="16.5" style="64" customWidth="1"/>
    <col min="2307" max="2309" width="13.625" style="64" customWidth="1"/>
    <col min="2310" max="2559" width="6.875" style="64"/>
    <col min="2560" max="2560" width="23.625" style="64" customWidth="1"/>
    <col min="2561" max="2561" width="44.625" style="64" customWidth="1"/>
    <col min="2562" max="2562" width="16.5" style="64" customWidth="1"/>
    <col min="2563" max="2565" width="13.625" style="64" customWidth="1"/>
    <col min="2566" max="2815" width="6.875" style="64"/>
    <col min="2816" max="2816" width="23.625" style="64" customWidth="1"/>
    <col min="2817" max="2817" width="44.625" style="64" customWidth="1"/>
    <col min="2818" max="2818" width="16.5" style="64" customWidth="1"/>
    <col min="2819" max="2821" width="13.625" style="64" customWidth="1"/>
    <col min="2822" max="3071" width="6.875" style="64"/>
    <col min="3072" max="3072" width="23.625" style="64" customWidth="1"/>
    <col min="3073" max="3073" width="44.625" style="64" customWidth="1"/>
    <col min="3074" max="3074" width="16.5" style="64" customWidth="1"/>
    <col min="3075" max="3077" width="13.625" style="64" customWidth="1"/>
    <col min="3078" max="3327" width="6.875" style="64"/>
    <col min="3328" max="3328" width="23.625" style="64" customWidth="1"/>
    <col min="3329" max="3329" width="44.625" style="64" customWidth="1"/>
    <col min="3330" max="3330" width="16.5" style="64" customWidth="1"/>
    <col min="3331" max="3333" width="13.625" style="64" customWidth="1"/>
    <col min="3334" max="3583" width="6.875" style="64"/>
    <col min="3584" max="3584" width="23.625" style="64" customWidth="1"/>
    <col min="3585" max="3585" width="44.625" style="64" customWidth="1"/>
    <col min="3586" max="3586" width="16.5" style="64" customWidth="1"/>
    <col min="3587" max="3589" width="13.625" style="64" customWidth="1"/>
    <col min="3590" max="3839" width="6.875" style="64"/>
    <col min="3840" max="3840" width="23.625" style="64" customWidth="1"/>
    <col min="3841" max="3841" width="44.625" style="64" customWidth="1"/>
    <col min="3842" max="3842" width="16.5" style="64" customWidth="1"/>
    <col min="3843" max="3845" width="13.625" style="64" customWidth="1"/>
    <col min="3846" max="4095" width="6.875" style="64"/>
    <col min="4096" max="4096" width="23.625" style="64" customWidth="1"/>
    <col min="4097" max="4097" width="44.625" style="64" customWidth="1"/>
    <col min="4098" max="4098" width="16.5" style="64" customWidth="1"/>
    <col min="4099" max="4101" width="13.625" style="64" customWidth="1"/>
    <col min="4102" max="4351" width="6.875" style="64"/>
    <col min="4352" max="4352" width="23.625" style="64" customWidth="1"/>
    <col min="4353" max="4353" width="44.625" style="64" customWidth="1"/>
    <col min="4354" max="4354" width="16.5" style="64" customWidth="1"/>
    <col min="4355" max="4357" width="13.625" style="64" customWidth="1"/>
    <col min="4358" max="4607" width="6.875" style="64"/>
    <col min="4608" max="4608" width="23.625" style="64" customWidth="1"/>
    <col min="4609" max="4609" width="44.625" style="64" customWidth="1"/>
    <col min="4610" max="4610" width="16.5" style="64" customWidth="1"/>
    <col min="4611" max="4613" width="13.625" style="64" customWidth="1"/>
    <col min="4614" max="4863" width="6.875" style="64"/>
    <col min="4864" max="4864" width="23.625" style="64" customWidth="1"/>
    <col min="4865" max="4865" width="44.625" style="64" customWidth="1"/>
    <col min="4866" max="4866" width="16.5" style="64" customWidth="1"/>
    <col min="4867" max="4869" width="13.625" style="64" customWidth="1"/>
    <col min="4870" max="5119" width="6.875" style="64"/>
    <col min="5120" max="5120" width="23.625" style="64" customWidth="1"/>
    <col min="5121" max="5121" width="44.625" style="64" customWidth="1"/>
    <col min="5122" max="5122" width="16.5" style="64" customWidth="1"/>
    <col min="5123" max="5125" width="13.625" style="64" customWidth="1"/>
    <col min="5126" max="5375" width="6.875" style="64"/>
    <col min="5376" max="5376" width="23.625" style="64" customWidth="1"/>
    <col min="5377" max="5377" width="44.625" style="64" customWidth="1"/>
    <col min="5378" max="5378" width="16.5" style="64" customWidth="1"/>
    <col min="5379" max="5381" width="13.625" style="64" customWidth="1"/>
    <col min="5382" max="5631" width="6.875" style="64"/>
    <col min="5632" max="5632" width="23.625" style="64" customWidth="1"/>
    <col min="5633" max="5633" width="44.625" style="64" customWidth="1"/>
    <col min="5634" max="5634" width="16.5" style="64" customWidth="1"/>
    <col min="5635" max="5637" width="13.625" style="64" customWidth="1"/>
    <col min="5638" max="5887" width="6.875" style="64"/>
    <col min="5888" max="5888" width="23.625" style="64" customWidth="1"/>
    <col min="5889" max="5889" width="44.625" style="64" customWidth="1"/>
    <col min="5890" max="5890" width="16.5" style="64" customWidth="1"/>
    <col min="5891" max="5893" width="13.625" style="64" customWidth="1"/>
    <col min="5894" max="6143" width="6.875" style="64"/>
    <col min="6144" max="6144" width="23.625" style="64" customWidth="1"/>
    <col min="6145" max="6145" width="44.625" style="64" customWidth="1"/>
    <col min="6146" max="6146" width="16.5" style="64" customWidth="1"/>
    <col min="6147" max="6149" width="13.625" style="64" customWidth="1"/>
    <col min="6150" max="6399" width="6.875" style="64"/>
    <col min="6400" max="6400" width="23.625" style="64" customWidth="1"/>
    <col min="6401" max="6401" width="44.625" style="64" customWidth="1"/>
    <col min="6402" max="6402" width="16.5" style="64" customWidth="1"/>
    <col min="6403" max="6405" width="13.625" style="64" customWidth="1"/>
    <col min="6406" max="6655" width="6.875" style="64"/>
    <col min="6656" max="6656" width="23.625" style="64" customWidth="1"/>
    <col min="6657" max="6657" width="44.625" style="64" customWidth="1"/>
    <col min="6658" max="6658" width="16.5" style="64" customWidth="1"/>
    <col min="6659" max="6661" width="13.625" style="64" customWidth="1"/>
    <col min="6662" max="6911" width="6.875" style="64"/>
    <col min="6912" max="6912" width="23.625" style="64" customWidth="1"/>
    <col min="6913" max="6913" width="44.625" style="64" customWidth="1"/>
    <col min="6914" max="6914" width="16.5" style="64" customWidth="1"/>
    <col min="6915" max="6917" width="13.625" style="64" customWidth="1"/>
    <col min="6918" max="7167" width="6.875" style="64"/>
    <col min="7168" max="7168" width="23.625" style="64" customWidth="1"/>
    <col min="7169" max="7169" width="44.625" style="64" customWidth="1"/>
    <col min="7170" max="7170" width="16.5" style="64" customWidth="1"/>
    <col min="7171" max="7173" width="13.625" style="64" customWidth="1"/>
    <col min="7174" max="7423" width="6.875" style="64"/>
    <col min="7424" max="7424" width="23.625" style="64" customWidth="1"/>
    <col min="7425" max="7425" width="44.625" style="64" customWidth="1"/>
    <col min="7426" max="7426" width="16.5" style="64" customWidth="1"/>
    <col min="7427" max="7429" width="13.625" style="64" customWidth="1"/>
    <col min="7430" max="7679" width="6.875" style="64"/>
    <col min="7680" max="7680" width="23.625" style="64" customWidth="1"/>
    <col min="7681" max="7681" width="44.625" style="64" customWidth="1"/>
    <col min="7682" max="7682" width="16.5" style="64" customWidth="1"/>
    <col min="7683" max="7685" width="13.625" style="64" customWidth="1"/>
    <col min="7686" max="7935" width="6.875" style="64"/>
    <col min="7936" max="7936" width="23.625" style="64" customWidth="1"/>
    <col min="7937" max="7937" width="44.625" style="64" customWidth="1"/>
    <col min="7938" max="7938" width="16.5" style="64" customWidth="1"/>
    <col min="7939" max="7941" width="13.625" style="64" customWidth="1"/>
    <col min="7942" max="8191" width="6.875" style="64"/>
    <col min="8192" max="8192" width="23.625" style="64" customWidth="1"/>
    <col min="8193" max="8193" width="44.625" style="64" customWidth="1"/>
    <col min="8194" max="8194" width="16.5" style="64" customWidth="1"/>
    <col min="8195" max="8197" width="13.625" style="64" customWidth="1"/>
    <col min="8198" max="8447" width="6.875" style="64"/>
    <col min="8448" max="8448" width="23.625" style="64" customWidth="1"/>
    <col min="8449" max="8449" width="44.625" style="64" customWidth="1"/>
    <col min="8450" max="8450" width="16.5" style="64" customWidth="1"/>
    <col min="8451" max="8453" width="13.625" style="64" customWidth="1"/>
    <col min="8454" max="8703" width="6.875" style="64"/>
    <col min="8704" max="8704" width="23.625" style="64" customWidth="1"/>
    <col min="8705" max="8705" width="44.625" style="64" customWidth="1"/>
    <col min="8706" max="8706" width="16.5" style="64" customWidth="1"/>
    <col min="8707" max="8709" width="13.625" style="64" customWidth="1"/>
    <col min="8710" max="8959" width="6.875" style="64"/>
    <col min="8960" max="8960" width="23.625" style="64" customWidth="1"/>
    <col min="8961" max="8961" width="44.625" style="64" customWidth="1"/>
    <col min="8962" max="8962" width="16.5" style="64" customWidth="1"/>
    <col min="8963" max="8965" width="13.625" style="64" customWidth="1"/>
    <col min="8966" max="9215" width="6.875" style="64"/>
    <col min="9216" max="9216" width="23.625" style="64" customWidth="1"/>
    <col min="9217" max="9217" width="44.625" style="64" customWidth="1"/>
    <col min="9218" max="9218" width="16.5" style="64" customWidth="1"/>
    <col min="9219" max="9221" width="13.625" style="64" customWidth="1"/>
    <col min="9222" max="9471" width="6.875" style="64"/>
    <col min="9472" max="9472" width="23.625" style="64" customWidth="1"/>
    <col min="9473" max="9473" width="44.625" style="64" customWidth="1"/>
    <col min="9474" max="9474" width="16.5" style="64" customWidth="1"/>
    <col min="9475" max="9477" width="13.625" style="64" customWidth="1"/>
    <col min="9478" max="9727" width="6.875" style="64"/>
    <col min="9728" max="9728" width="23.625" style="64" customWidth="1"/>
    <col min="9729" max="9729" width="44.625" style="64" customWidth="1"/>
    <col min="9730" max="9730" width="16.5" style="64" customWidth="1"/>
    <col min="9731" max="9733" width="13.625" style="64" customWidth="1"/>
    <col min="9734" max="9983" width="6.875" style="64"/>
    <col min="9984" max="9984" width="23.625" style="64" customWidth="1"/>
    <col min="9985" max="9985" width="44.625" style="64" customWidth="1"/>
    <col min="9986" max="9986" width="16.5" style="64" customWidth="1"/>
    <col min="9987" max="9989" width="13.625" style="64" customWidth="1"/>
    <col min="9990" max="10239" width="6.875" style="64"/>
    <col min="10240" max="10240" width="23.625" style="64" customWidth="1"/>
    <col min="10241" max="10241" width="44.625" style="64" customWidth="1"/>
    <col min="10242" max="10242" width="16.5" style="64" customWidth="1"/>
    <col min="10243" max="10245" width="13.625" style="64" customWidth="1"/>
    <col min="10246" max="10495" width="6.875" style="64"/>
    <col min="10496" max="10496" width="23.625" style="64" customWidth="1"/>
    <col min="10497" max="10497" width="44.625" style="64" customWidth="1"/>
    <col min="10498" max="10498" width="16.5" style="64" customWidth="1"/>
    <col min="10499" max="10501" width="13.625" style="64" customWidth="1"/>
    <col min="10502" max="10751" width="6.875" style="64"/>
    <col min="10752" max="10752" width="23.625" style="64" customWidth="1"/>
    <col min="10753" max="10753" width="44.625" style="64" customWidth="1"/>
    <col min="10754" max="10754" width="16.5" style="64" customWidth="1"/>
    <col min="10755" max="10757" width="13.625" style="64" customWidth="1"/>
    <col min="10758" max="11007" width="6.875" style="64"/>
    <col min="11008" max="11008" width="23.625" style="64" customWidth="1"/>
    <col min="11009" max="11009" width="44.625" style="64" customWidth="1"/>
    <col min="11010" max="11010" width="16.5" style="64" customWidth="1"/>
    <col min="11011" max="11013" width="13.625" style="64" customWidth="1"/>
    <col min="11014" max="11263" width="6.875" style="64"/>
    <col min="11264" max="11264" width="23.625" style="64" customWidth="1"/>
    <col min="11265" max="11265" width="44.625" style="64" customWidth="1"/>
    <col min="11266" max="11266" width="16.5" style="64" customWidth="1"/>
    <col min="11267" max="11269" width="13.625" style="64" customWidth="1"/>
    <col min="11270" max="11519" width="6.875" style="64"/>
    <col min="11520" max="11520" width="23.625" style="64" customWidth="1"/>
    <col min="11521" max="11521" width="44.625" style="64" customWidth="1"/>
    <col min="11522" max="11522" width="16.5" style="64" customWidth="1"/>
    <col min="11523" max="11525" width="13.625" style="64" customWidth="1"/>
    <col min="11526" max="11775" width="6.875" style="64"/>
    <col min="11776" max="11776" width="23.625" style="64" customWidth="1"/>
    <col min="11777" max="11777" width="44.625" style="64" customWidth="1"/>
    <col min="11778" max="11778" width="16.5" style="64" customWidth="1"/>
    <col min="11779" max="11781" width="13.625" style="64" customWidth="1"/>
    <col min="11782" max="12031" width="6.875" style="64"/>
    <col min="12032" max="12032" width="23.625" style="64" customWidth="1"/>
    <col min="12033" max="12033" width="44.625" style="64" customWidth="1"/>
    <col min="12034" max="12034" width="16.5" style="64" customWidth="1"/>
    <col min="12035" max="12037" width="13.625" style="64" customWidth="1"/>
    <col min="12038" max="12287" width="6.875" style="64"/>
    <col min="12288" max="12288" width="23.625" style="64" customWidth="1"/>
    <col min="12289" max="12289" width="44.625" style="64" customWidth="1"/>
    <col min="12290" max="12290" width="16.5" style="64" customWidth="1"/>
    <col min="12291" max="12293" width="13.625" style="64" customWidth="1"/>
    <col min="12294" max="12543" width="6.875" style="64"/>
    <col min="12544" max="12544" width="23.625" style="64" customWidth="1"/>
    <col min="12545" max="12545" width="44.625" style="64" customWidth="1"/>
    <col min="12546" max="12546" width="16.5" style="64" customWidth="1"/>
    <col min="12547" max="12549" width="13.625" style="64" customWidth="1"/>
    <col min="12550" max="12799" width="6.875" style="64"/>
    <col min="12800" max="12800" width="23.625" style="64" customWidth="1"/>
    <col min="12801" max="12801" width="44.625" style="64" customWidth="1"/>
    <col min="12802" max="12802" width="16.5" style="64" customWidth="1"/>
    <col min="12803" max="12805" width="13.625" style="64" customWidth="1"/>
    <col min="12806" max="13055" width="6.875" style="64"/>
    <col min="13056" max="13056" width="23.625" style="64" customWidth="1"/>
    <col min="13057" max="13057" width="44.625" style="64" customWidth="1"/>
    <col min="13058" max="13058" width="16.5" style="64" customWidth="1"/>
    <col min="13059" max="13061" width="13.625" style="64" customWidth="1"/>
    <col min="13062" max="13311" width="6.875" style="64"/>
    <col min="13312" max="13312" width="23.625" style="64" customWidth="1"/>
    <col min="13313" max="13313" width="44.625" style="64" customWidth="1"/>
    <col min="13314" max="13314" width="16.5" style="64" customWidth="1"/>
    <col min="13315" max="13317" width="13.625" style="64" customWidth="1"/>
    <col min="13318" max="13567" width="6.875" style="64"/>
    <col min="13568" max="13568" width="23.625" style="64" customWidth="1"/>
    <col min="13569" max="13569" width="44.625" style="64" customWidth="1"/>
    <col min="13570" max="13570" width="16.5" style="64" customWidth="1"/>
    <col min="13571" max="13573" width="13.625" style="64" customWidth="1"/>
    <col min="13574" max="13823" width="6.875" style="64"/>
    <col min="13824" max="13824" width="23.625" style="64" customWidth="1"/>
    <col min="13825" max="13825" width="44.625" style="64" customWidth="1"/>
    <col min="13826" max="13826" width="16.5" style="64" customWidth="1"/>
    <col min="13827" max="13829" width="13.625" style="64" customWidth="1"/>
    <col min="13830" max="14079" width="6.875" style="64"/>
    <col min="14080" max="14080" width="23.625" style="64" customWidth="1"/>
    <col min="14081" max="14081" width="44.625" style="64" customWidth="1"/>
    <col min="14082" max="14082" width="16.5" style="64" customWidth="1"/>
    <col min="14083" max="14085" width="13.625" style="64" customWidth="1"/>
    <col min="14086" max="14335" width="6.875" style="64"/>
    <col min="14336" max="14336" width="23.625" style="64" customWidth="1"/>
    <col min="14337" max="14337" width="44.625" style="64" customWidth="1"/>
    <col min="14338" max="14338" width="16.5" style="64" customWidth="1"/>
    <col min="14339" max="14341" width="13.625" style="64" customWidth="1"/>
    <col min="14342" max="14591" width="6.875" style="64"/>
    <col min="14592" max="14592" width="23.625" style="64" customWidth="1"/>
    <col min="14593" max="14593" width="44.625" style="64" customWidth="1"/>
    <col min="14594" max="14594" width="16.5" style="64" customWidth="1"/>
    <col min="14595" max="14597" width="13.625" style="64" customWidth="1"/>
    <col min="14598" max="14847" width="6.875" style="64"/>
    <col min="14848" max="14848" width="23.625" style="64" customWidth="1"/>
    <col min="14849" max="14849" width="44.625" style="64" customWidth="1"/>
    <col min="14850" max="14850" width="16.5" style="64" customWidth="1"/>
    <col min="14851" max="14853" width="13.625" style="64" customWidth="1"/>
    <col min="14854" max="15103" width="6.875" style="64"/>
    <col min="15104" max="15104" width="23.625" style="64" customWidth="1"/>
    <col min="15105" max="15105" width="44.625" style="64" customWidth="1"/>
    <col min="15106" max="15106" width="16.5" style="64" customWidth="1"/>
    <col min="15107" max="15109" width="13.625" style="64" customWidth="1"/>
    <col min="15110" max="15359" width="6.875" style="64"/>
    <col min="15360" max="15360" width="23.625" style="64" customWidth="1"/>
    <col min="15361" max="15361" width="44.625" style="64" customWidth="1"/>
    <col min="15362" max="15362" width="16.5" style="64" customWidth="1"/>
    <col min="15363" max="15365" width="13.625" style="64" customWidth="1"/>
    <col min="15366" max="15615" width="6.875" style="64"/>
    <col min="15616" max="15616" width="23.625" style="64" customWidth="1"/>
    <col min="15617" max="15617" width="44.625" style="64" customWidth="1"/>
    <col min="15618" max="15618" width="16.5" style="64" customWidth="1"/>
    <col min="15619" max="15621" width="13.625" style="64" customWidth="1"/>
    <col min="15622" max="15871" width="6.875" style="64"/>
    <col min="15872" max="15872" width="23.625" style="64" customWidth="1"/>
    <col min="15873" max="15873" width="44.625" style="64" customWidth="1"/>
    <col min="15874" max="15874" width="16.5" style="64" customWidth="1"/>
    <col min="15875" max="15877" width="13.625" style="64" customWidth="1"/>
    <col min="15878" max="16127" width="6.875" style="64"/>
    <col min="16128" max="16128" width="23.625" style="64" customWidth="1"/>
    <col min="16129" max="16129" width="44.625" style="64" customWidth="1"/>
    <col min="16130" max="16130" width="16.5" style="64" customWidth="1"/>
    <col min="16131" max="16133" width="13.625" style="64" customWidth="1"/>
    <col min="16134" max="16384" width="6.875" style="64"/>
  </cols>
  <sheetData>
    <row r="1" ht="20.1" customHeight="1" spans="1:1">
      <c r="A1" s="65" t="s">
        <v>331</v>
      </c>
    </row>
    <row r="2" ht="36" customHeight="1" spans="1:5">
      <c r="A2" s="167" t="s">
        <v>332</v>
      </c>
      <c r="B2" s="137"/>
      <c r="C2" s="137"/>
      <c r="D2" s="137"/>
      <c r="E2" s="137"/>
    </row>
    <row r="3" ht="20.1" customHeight="1" spans="1:5">
      <c r="A3" s="177"/>
      <c r="B3" s="137"/>
      <c r="C3" s="137"/>
      <c r="D3" s="137"/>
      <c r="E3" s="137"/>
    </row>
    <row r="4" ht="20.1" customHeight="1" spans="1:5">
      <c r="A4" s="73"/>
      <c r="B4" s="72"/>
      <c r="C4" s="72"/>
      <c r="D4" s="72"/>
      <c r="E4" s="178" t="s">
        <v>313</v>
      </c>
    </row>
    <row r="5" ht="20.1" customHeight="1" spans="1:5">
      <c r="A5" s="83" t="s">
        <v>333</v>
      </c>
      <c r="B5" s="83"/>
      <c r="C5" s="83" t="s">
        <v>334</v>
      </c>
      <c r="D5" s="83"/>
      <c r="E5" s="83"/>
    </row>
    <row r="6" ht="20.1" customHeight="1" spans="1:5">
      <c r="A6" s="82" t="s">
        <v>335</v>
      </c>
      <c r="B6" s="82" t="s">
        <v>336</v>
      </c>
      <c r="C6" s="82" t="s">
        <v>337</v>
      </c>
      <c r="D6" s="82" t="s">
        <v>338</v>
      </c>
      <c r="E6" s="82" t="s">
        <v>339</v>
      </c>
    </row>
    <row r="7" ht="20.1" customHeight="1" spans="1:5">
      <c r="A7" s="81">
        <v>208</v>
      </c>
      <c r="B7" s="82" t="s">
        <v>340</v>
      </c>
      <c r="C7" s="82">
        <f>C8+C12+C14</f>
        <v>3618.47</v>
      </c>
      <c r="D7" s="82">
        <f>D8+D12+D14</f>
        <v>3581.47</v>
      </c>
      <c r="E7" s="82">
        <f>E8+E12+E14</f>
        <v>37</v>
      </c>
    </row>
    <row r="8" ht="20.1" customHeight="1" spans="1:5">
      <c r="A8" s="81" t="s">
        <v>341</v>
      </c>
      <c r="B8" s="82" t="s">
        <v>342</v>
      </c>
      <c r="C8" s="82">
        <v>3453.17</v>
      </c>
      <c r="D8" s="82">
        <f>D9+D10+D11</f>
        <v>3453.17</v>
      </c>
      <c r="E8" s="179"/>
    </row>
    <row r="9" ht="20.1" customHeight="1" spans="1:5">
      <c r="A9" s="84" t="s">
        <v>343</v>
      </c>
      <c r="B9" s="82" t="s">
        <v>344</v>
      </c>
      <c r="C9" s="82">
        <f>D9+E9</f>
        <v>1206.97</v>
      </c>
      <c r="D9" s="82">
        <v>1206.97</v>
      </c>
      <c r="E9" s="179"/>
    </row>
    <row r="10" ht="20.1" customHeight="1" spans="1:5">
      <c r="A10" s="84">
        <v>2080506</v>
      </c>
      <c r="B10" s="82" t="s">
        <v>345</v>
      </c>
      <c r="C10" s="82">
        <f>D10+E10</f>
        <v>603.48</v>
      </c>
      <c r="D10" s="82">
        <f>604.56-1.08</f>
        <v>603.48</v>
      </c>
      <c r="E10" s="179"/>
    </row>
    <row r="11" ht="20.1" customHeight="1" spans="1:5">
      <c r="A11" s="84">
        <v>2080599</v>
      </c>
      <c r="B11" s="82" t="s">
        <v>346</v>
      </c>
      <c r="C11" s="82">
        <f>D11+E11</f>
        <v>1642.72</v>
      </c>
      <c r="D11" s="82">
        <v>1642.72</v>
      </c>
      <c r="E11" s="179"/>
    </row>
    <row r="12" ht="20.1" customHeight="1" spans="1:5">
      <c r="A12" s="81">
        <v>20810</v>
      </c>
      <c r="B12" s="82" t="s">
        <v>347</v>
      </c>
      <c r="C12" s="82">
        <v>37</v>
      </c>
      <c r="D12" s="82"/>
      <c r="E12" s="179">
        <v>37</v>
      </c>
    </row>
    <row r="13" ht="20.1" customHeight="1" spans="1:5">
      <c r="A13" s="84">
        <v>2081002</v>
      </c>
      <c r="B13" s="82" t="s">
        <v>348</v>
      </c>
      <c r="C13" s="82">
        <v>37</v>
      </c>
      <c r="D13" s="82"/>
      <c r="E13" s="179">
        <v>37</v>
      </c>
    </row>
    <row r="14" ht="20.1" customHeight="1" spans="1:5">
      <c r="A14" s="81">
        <v>20816</v>
      </c>
      <c r="B14" s="82" t="s">
        <v>349</v>
      </c>
      <c r="C14" s="82">
        <v>128.3</v>
      </c>
      <c r="D14" s="82">
        <v>128.3</v>
      </c>
      <c r="E14" s="179"/>
    </row>
    <row r="15" ht="20.1" customHeight="1" spans="1:5">
      <c r="A15" s="84">
        <v>2081699</v>
      </c>
      <c r="B15" s="82" t="s">
        <v>350</v>
      </c>
      <c r="C15" s="82">
        <v>128.3</v>
      </c>
      <c r="D15" s="82">
        <v>128.3</v>
      </c>
      <c r="E15" s="179"/>
    </row>
    <row r="16" ht="20.1" customHeight="1" spans="1:5">
      <c r="A16" s="81" t="s">
        <v>351</v>
      </c>
      <c r="B16" s="82" t="s">
        <v>352</v>
      </c>
      <c r="C16" s="82">
        <f>C17+C21+C26+C29+C38+C40+C43</f>
        <v>20060.77</v>
      </c>
      <c r="D16" s="82">
        <f>D17+D21+D26+D29+D38+D40+D43</f>
        <v>12330.42</v>
      </c>
      <c r="E16" s="82">
        <f>E17+E21+E26+E29+E38+E40+E43</f>
        <v>7730.35</v>
      </c>
    </row>
    <row r="17" ht="20.1" customHeight="1" spans="1:5">
      <c r="A17" s="81" t="s">
        <v>353</v>
      </c>
      <c r="B17" s="82" t="s">
        <v>354</v>
      </c>
      <c r="C17" s="82">
        <f>C18+C19+C20</f>
        <v>1872.59</v>
      </c>
      <c r="D17" s="82">
        <f>D18+D19+D20</f>
        <v>1037.48</v>
      </c>
      <c r="E17" s="82">
        <f>E18+E19+E20</f>
        <v>835.11</v>
      </c>
    </row>
    <row r="18" ht="20.1" customHeight="1" spans="1:5">
      <c r="A18" s="84">
        <v>2100101</v>
      </c>
      <c r="B18" s="82" t="s">
        <v>355</v>
      </c>
      <c r="C18" s="82">
        <f>D18+E18</f>
        <v>759.27</v>
      </c>
      <c r="D18" s="82">
        <v>759.27</v>
      </c>
      <c r="E18" s="179"/>
    </row>
    <row r="19" ht="20.1" customHeight="1" spans="1:5">
      <c r="A19" s="84">
        <v>2100102</v>
      </c>
      <c r="B19" s="82" t="s">
        <v>356</v>
      </c>
      <c r="C19" s="82">
        <f>D19+E19</f>
        <v>180.8</v>
      </c>
      <c r="D19" s="82"/>
      <c r="E19" s="179">
        <v>180.8</v>
      </c>
    </row>
    <row r="20" ht="20.1" customHeight="1" spans="1:5">
      <c r="A20" s="84">
        <v>2100199</v>
      </c>
      <c r="B20" s="82" t="s">
        <v>357</v>
      </c>
      <c r="C20" s="82">
        <f>D20+E20</f>
        <v>932.52</v>
      </c>
      <c r="D20" s="82">
        <v>278.21</v>
      </c>
      <c r="E20" s="179">
        <v>654.31</v>
      </c>
    </row>
    <row r="21" ht="20.1" customHeight="1" spans="1:5">
      <c r="A21" s="81" t="s">
        <v>358</v>
      </c>
      <c r="B21" s="82" t="s">
        <v>359</v>
      </c>
      <c r="C21" s="82">
        <f>C22+C23+C24+C25</f>
        <v>2932.59</v>
      </c>
      <c r="D21" s="82">
        <f>D22+D23</f>
        <v>1813.89</v>
      </c>
      <c r="E21" s="179">
        <f>E22+E23+E24+E25</f>
        <v>1118.7</v>
      </c>
    </row>
    <row r="22" ht="20.1" customHeight="1" spans="1:5">
      <c r="A22" s="84">
        <v>2100201</v>
      </c>
      <c r="B22" s="82" t="s">
        <v>360</v>
      </c>
      <c r="C22" s="82">
        <f>D22+E22</f>
        <v>1581.22</v>
      </c>
      <c r="D22" s="82">
        <v>1255.22</v>
      </c>
      <c r="E22" s="179">
        <v>326</v>
      </c>
    </row>
    <row r="23" ht="20.1" customHeight="1" spans="1:5">
      <c r="A23" s="84">
        <v>2100202</v>
      </c>
      <c r="B23" s="82" t="s">
        <v>361</v>
      </c>
      <c r="C23" s="82">
        <f>D23+E23</f>
        <v>971.67</v>
      </c>
      <c r="D23" s="82">
        <v>558.67</v>
      </c>
      <c r="E23" s="179">
        <v>413</v>
      </c>
    </row>
    <row r="24" ht="20.1" customHeight="1" spans="1:5">
      <c r="A24" s="84" t="s">
        <v>362</v>
      </c>
      <c r="B24" s="82" t="s">
        <v>363</v>
      </c>
      <c r="C24" s="82">
        <f>D24+E24</f>
        <v>79.7</v>
      </c>
      <c r="D24" s="82"/>
      <c r="E24" s="179">
        <v>79.7</v>
      </c>
    </row>
    <row r="25" ht="20.1" customHeight="1" spans="1:5">
      <c r="A25" s="84">
        <v>2100299</v>
      </c>
      <c r="B25" s="82" t="s">
        <v>364</v>
      </c>
      <c r="C25" s="82">
        <f>D25+E25</f>
        <v>300</v>
      </c>
      <c r="D25" s="82"/>
      <c r="E25" s="179">
        <v>300</v>
      </c>
    </row>
    <row r="26" ht="20.1" customHeight="1" spans="1:5">
      <c r="A26" s="81" t="s">
        <v>365</v>
      </c>
      <c r="B26" s="82" t="s">
        <v>366</v>
      </c>
      <c r="C26" s="82">
        <f>C27+C28</f>
        <v>7193.4</v>
      </c>
      <c r="D26" s="82">
        <v>5585.16</v>
      </c>
      <c r="E26" s="179">
        <f>E27+E28</f>
        <v>1608.24</v>
      </c>
    </row>
    <row r="27" ht="20.1" customHeight="1" spans="1:5">
      <c r="A27" s="84">
        <v>2100302</v>
      </c>
      <c r="B27" s="82" t="s">
        <v>367</v>
      </c>
      <c r="C27" s="82">
        <f>D27+E27</f>
        <v>6892.36</v>
      </c>
      <c r="D27" s="82">
        <v>5585.16</v>
      </c>
      <c r="E27" s="179">
        <v>1307.2</v>
      </c>
    </row>
    <row r="28" ht="20.1" customHeight="1" spans="1:5">
      <c r="A28" s="84">
        <v>2100399</v>
      </c>
      <c r="B28" s="82" t="s">
        <v>368</v>
      </c>
      <c r="C28" s="82">
        <f>D28+E28</f>
        <v>301.04</v>
      </c>
      <c r="D28" s="82"/>
      <c r="E28" s="179">
        <v>301.04</v>
      </c>
    </row>
    <row r="29" ht="20.1" customHeight="1" spans="1:5">
      <c r="A29" s="81">
        <v>21004</v>
      </c>
      <c r="B29" s="82" t="s">
        <v>369</v>
      </c>
      <c r="C29" s="82">
        <f>D29+E29</f>
        <v>5079.57</v>
      </c>
      <c r="D29" s="82">
        <v>2761.77</v>
      </c>
      <c r="E29" s="179">
        <v>2317.8</v>
      </c>
    </row>
    <row r="30" ht="20.1" customHeight="1" spans="1:5">
      <c r="A30" s="84">
        <v>2100401</v>
      </c>
      <c r="B30" s="82" t="s">
        <v>370</v>
      </c>
      <c r="C30" s="82">
        <f>D30+E30</f>
        <v>1315.99</v>
      </c>
      <c r="D30" s="82">
        <v>1075.59</v>
      </c>
      <c r="E30" s="179">
        <v>240.4</v>
      </c>
    </row>
    <row r="31" ht="20.1" customHeight="1" spans="1:5">
      <c r="A31" s="84">
        <v>2100402</v>
      </c>
      <c r="B31" s="82" t="s">
        <v>371</v>
      </c>
      <c r="C31" s="82">
        <f t="shared" ref="C31:C37" si="0">D31+E31</f>
        <v>893.58</v>
      </c>
      <c r="D31" s="82">
        <v>641.93</v>
      </c>
      <c r="E31" s="179">
        <v>251.65</v>
      </c>
    </row>
    <row r="32" ht="20.1" customHeight="1" spans="1:5">
      <c r="A32" s="84">
        <v>2100403</v>
      </c>
      <c r="B32" s="82" t="s">
        <v>372</v>
      </c>
      <c r="C32" s="82">
        <f t="shared" si="0"/>
        <v>624.51</v>
      </c>
      <c r="D32" s="82">
        <v>624.51</v>
      </c>
      <c r="E32" s="179"/>
    </row>
    <row r="33" ht="20.1" customHeight="1" spans="1:5">
      <c r="A33" s="84">
        <v>2100406</v>
      </c>
      <c r="B33" s="82" t="s">
        <v>373</v>
      </c>
      <c r="C33" s="82">
        <f t="shared" si="0"/>
        <v>983.35</v>
      </c>
      <c r="D33" s="82">
        <v>419.74</v>
      </c>
      <c r="E33" s="179">
        <v>563.61</v>
      </c>
    </row>
    <row r="34" ht="20.1" customHeight="1" spans="1:5">
      <c r="A34" s="84">
        <v>2100408</v>
      </c>
      <c r="B34" s="82" t="s">
        <v>374</v>
      </c>
      <c r="C34" s="82">
        <f t="shared" si="0"/>
        <v>613</v>
      </c>
      <c r="D34" s="82"/>
      <c r="E34" s="179">
        <v>613</v>
      </c>
    </row>
    <row r="35" ht="20.1" customHeight="1" spans="1:5">
      <c r="A35" s="84">
        <v>2100409</v>
      </c>
      <c r="B35" s="82" t="s">
        <v>375</v>
      </c>
      <c r="C35" s="82">
        <f t="shared" si="0"/>
        <v>187.5</v>
      </c>
      <c r="D35" s="82"/>
      <c r="E35" s="179">
        <v>187.5</v>
      </c>
    </row>
    <row r="36" ht="20.1" customHeight="1" spans="1:5">
      <c r="A36" s="84">
        <v>2100410</v>
      </c>
      <c r="B36" s="82" t="s">
        <v>376</v>
      </c>
      <c r="C36" s="82">
        <f t="shared" si="0"/>
        <v>135</v>
      </c>
      <c r="D36" s="82"/>
      <c r="E36" s="179">
        <v>135</v>
      </c>
    </row>
    <row r="37" ht="20.1" customHeight="1" spans="1:5">
      <c r="A37" s="84">
        <v>2100499</v>
      </c>
      <c r="B37" s="82" t="s">
        <v>377</v>
      </c>
      <c r="C37" s="82">
        <f t="shared" si="0"/>
        <v>326.64</v>
      </c>
      <c r="D37" s="82"/>
      <c r="E37" s="179">
        <v>326.64</v>
      </c>
    </row>
    <row r="38" ht="20.1" customHeight="1" spans="1:5">
      <c r="A38" s="81">
        <v>21006</v>
      </c>
      <c r="B38" s="82" t="s">
        <v>378</v>
      </c>
      <c r="C38" s="82">
        <v>18</v>
      </c>
      <c r="D38" s="82"/>
      <c r="E38" s="179">
        <v>18</v>
      </c>
    </row>
    <row r="39" ht="20.1" customHeight="1" spans="1:5">
      <c r="A39" s="84">
        <v>2100601</v>
      </c>
      <c r="B39" s="82" t="s">
        <v>379</v>
      </c>
      <c r="C39" s="82">
        <v>18</v>
      </c>
      <c r="D39" s="82"/>
      <c r="E39" s="179">
        <v>18</v>
      </c>
    </row>
    <row r="40" ht="20.1" customHeight="1" spans="1:5">
      <c r="A40" s="81">
        <v>21007</v>
      </c>
      <c r="B40" s="82" t="s">
        <v>380</v>
      </c>
      <c r="C40" s="179">
        <f>C41+C42</f>
        <v>1832.5</v>
      </c>
      <c r="D40" s="82"/>
      <c r="E40" s="179">
        <v>1832.5</v>
      </c>
    </row>
    <row r="41" ht="20.1" customHeight="1" spans="1:5">
      <c r="A41" s="84">
        <v>2100717</v>
      </c>
      <c r="B41" s="82" t="s">
        <v>381</v>
      </c>
      <c r="C41" s="179">
        <v>1796.5</v>
      </c>
      <c r="D41" s="82"/>
      <c r="E41" s="179">
        <v>1796.5</v>
      </c>
    </row>
    <row r="42" ht="20.1" customHeight="1" spans="1:5">
      <c r="A42" s="84">
        <v>2100799</v>
      </c>
      <c r="B42" s="82" t="s">
        <v>382</v>
      </c>
      <c r="C42" s="179">
        <v>36</v>
      </c>
      <c r="D42" s="82"/>
      <c r="E42" s="179">
        <v>36</v>
      </c>
    </row>
    <row r="43" ht="20.1" customHeight="1" spans="1:5">
      <c r="A43" s="81">
        <v>21011</v>
      </c>
      <c r="B43" s="82" t="s">
        <v>383</v>
      </c>
      <c r="C43" s="82">
        <f>C44+C45+C46+C47</f>
        <v>1132.12</v>
      </c>
      <c r="D43" s="82">
        <f>D44+D45+D46+D47</f>
        <v>1132.12</v>
      </c>
      <c r="E43" s="179"/>
    </row>
    <row r="44" ht="20.1" customHeight="1" spans="1:5">
      <c r="A44" s="84">
        <v>2101101</v>
      </c>
      <c r="B44" s="82" t="s">
        <v>384</v>
      </c>
      <c r="C44" s="179">
        <v>61.7</v>
      </c>
      <c r="D44" s="179">
        <v>61.7</v>
      </c>
      <c r="E44" s="179"/>
    </row>
    <row r="45" ht="20.1" customHeight="1" spans="1:5">
      <c r="A45" s="84">
        <v>2101102</v>
      </c>
      <c r="B45" s="82" t="s">
        <v>385</v>
      </c>
      <c r="C45" s="179">
        <f>D45+E45</f>
        <v>1007.46</v>
      </c>
      <c r="D45" s="179">
        <v>1007.46</v>
      </c>
      <c r="E45" s="179"/>
    </row>
    <row r="46" ht="20.1" customHeight="1" spans="1:5">
      <c r="A46" s="84">
        <v>2101103</v>
      </c>
      <c r="B46" s="82" t="s">
        <v>386</v>
      </c>
      <c r="C46" s="179">
        <f>D46+E46</f>
        <v>19.08</v>
      </c>
      <c r="D46" s="82">
        <v>19.08</v>
      </c>
      <c r="E46" s="179"/>
    </row>
    <row r="47" ht="20.1" customHeight="1" spans="1:5">
      <c r="A47" s="84">
        <v>2101199</v>
      </c>
      <c r="B47" s="82" t="s">
        <v>387</v>
      </c>
      <c r="C47" s="179">
        <f>D47+E47</f>
        <v>43.88</v>
      </c>
      <c r="D47" s="82">
        <f>44.2-0.32</f>
        <v>43.88</v>
      </c>
      <c r="E47" s="179"/>
    </row>
    <row r="48" ht="20.1" customHeight="1" spans="1:5">
      <c r="A48" s="81" t="s">
        <v>388</v>
      </c>
      <c r="B48" s="82" t="s">
        <v>389</v>
      </c>
      <c r="C48" s="82">
        <v>60</v>
      </c>
      <c r="D48" s="82"/>
      <c r="E48" s="179">
        <v>60</v>
      </c>
    </row>
    <row r="49" ht="20.1" customHeight="1" spans="1:5">
      <c r="A49" s="81" t="s">
        <v>390</v>
      </c>
      <c r="B49" s="82" t="s">
        <v>391</v>
      </c>
      <c r="C49" s="82">
        <v>60</v>
      </c>
      <c r="D49" s="82"/>
      <c r="E49" s="179">
        <v>60</v>
      </c>
    </row>
    <row r="50" ht="20.1" customHeight="1" spans="1:5">
      <c r="A50" s="84">
        <v>2130506</v>
      </c>
      <c r="B50" s="82" t="s">
        <v>392</v>
      </c>
      <c r="C50" s="179">
        <v>60</v>
      </c>
      <c r="D50" s="82"/>
      <c r="E50" s="179">
        <v>60</v>
      </c>
    </row>
    <row r="51" ht="20.1" customHeight="1" spans="1:5">
      <c r="A51" s="81">
        <v>221</v>
      </c>
      <c r="B51" s="82" t="s">
        <v>393</v>
      </c>
      <c r="C51" s="179">
        <f>D51+E51</f>
        <v>164.02</v>
      </c>
      <c r="D51" s="179">
        <v>164.02</v>
      </c>
      <c r="E51" s="179"/>
    </row>
    <row r="52" ht="20.1" customHeight="1" spans="1:5">
      <c r="A52" s="81" t="s">
        <v>394</v>
      </c>
      <c r="B52" s="82" t="s">
        <v>395</v>
      </c>
      <c r="C52" s="179">
        <f>D52+E52</f>
        <v>164.02</v>
      </c>
      <c r="D52" s="179">
        <v>164.02</v>
      </c>
      <c r="E52" s="179"/>
    </row>
    <row r="53" ht="20.1" customHeight="1" spans="1:5">
      <c r="A53" s="84">
        <v>2210201</v>
      </c>
      <c r="B53" s="82" t="s">
        <v>396</v>
      </c>
      <c r="C53" s="179">
        <f>D53+E53</f>
        <v>164.02</v>
      </c>
      <c r="D53" s="179">
        <v>164.02</v>
      </c>
      <c r="E53" s="180"/>
    </row>
    <row r="54" ht="20.1" customHeight="1" spans="1:5">
      <c r="A54" s="149" t="s">
        <v>397</v>
      </c>
      <c r="B54" s="66"/>
      <c r="C54" s="66"/>
      <c r="D54" s="66"/>
      <c r="E54" s="66"/>
    </row>
    <row r="55" customHeight="1" spans="1:5">
      <c r="A55" s="66"/>
      <c r="B55" s="66"/>
      <c r="C55" s="66"/>
      <c r="D55" s="66"/>
      <c r="E55" s="66"/>
    </row>
    <row r="56" customHeight="1" spans="1:5">
      <c r="A56" s="66"/>
      <c r="B56" s="66"/>
      <c r="C56" s="66"/>
      <c r="D56" s="66"/>
      <c r="E56" s="66"/>
    </row>
    <row r="57" customHeight="1" spans="1:5">
      <c r="A57" s="66"/>
      <c r="B57" s="66"/>
      <c r="C57" s="66"/>
      <c r="D57" s="66"/>
      <c r="E57" s="66"/>
    </row>
    <row r="58" customHeight="1" spans="1:5">
      <c r="A58" s="66"/>
      <c r="B58" s="66"/>
      <c r="D58" s="66"/>
      <c r="E58" s="66"/>
    </row>
    <row r="59" customHeight="1" spans="1:5">
      <c r="A59" s="66"/>
      <c r="B59" s="66"/>
      <c r="D59" s="66"/>
      <c r="E59" s="66"/>
    </row>
    <row r="60" s="66" customFormat="1" customHeight="1"/>
    <row r="61" customHeight="1" spans="1:2">
      <c r="A61" s="66"/>
      <c r="B61" s="66"/>
    </row>
    <row r="62" customHeight="1" spans="1:4">
      <c r="A62" s="66"/>
      <c r="B62" s="66"/>
      <c r="D62" s="66"/>
    </row>
    <row r="63" customHeight="1" spans="1:2">
      <c r="A63" s="66"/>
      <c r="B63" s="66"/>
    </row>
    <row r="64" customHeight="1" spans="1:2">
      <c r="A64" s="66"/>
      <c r="B64" s="66"/>
    </row>
    <row r="65" customHeight="1" spans="2:3">
      <c r="B65" s="66"/>
      <c r="C65" s="66"/>
    </row>
    <row r="67" customHeight="1" spans="1:1">
      <c r="A67" s="66"/>
    </row>
    <row r="69" customHeight="1" spans="2:2">
      <c r="B69" s="66"/>
    </row>
    <row r="70" customHeight="1" spans="2:2">
      <c r="B70" s="66"/>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1" sqref="C11:C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800</v>
      </c>
      <c r="C4" s="8"/>
      <c r="D4" s="8"/>
      <c r="E4" s="8" t="s">
        <v>625</v>
      </c>
      <c r="F4" s="8" t="s">
        <v>591</v>
      </c>
      <c r="G4" s="8"/>
    </row>
    <row r="5" ht="27.75" customHeight="1" spans="1:7">
      <c r="A5" s="8" t="s">
        <v>626</v>
      </c>
      <c r="B5" s="8">
        <v>20</v>
      </c>
      <c r="C5" s="8"/>
      <c r="D5" s="8"/>
      <c r="E5" s="8" t="s">
        <v>627</v>
      </c>
      <c r="F5" s="8"/>
      <c r="G5" s="8"/>
    </row>
    <row r="6" ht="27.75" customHeight="1" spans="1:7">
      <c r="A6" s="8"/>
      <c r="B6" s="8"/>
      <c r="C6" s="8"/>
      <c r="D6" s="8"/>
      <c r="E6" s="8" t="s">
        <v>628</v>
      </c>
      <c r="F6" s="8">
        <v>20</v>
      </c>
      <c r="G6" s="8"/>
    </row>
    <row r="7" ht="34.5" customHeight="1" spans="1:7">
      <c r="A7" s="8" t="s">
        <v>629</v>
      </c>
      <c r="B7" s="8" t="s">
        <v>801</v>
      </c>
      <c r="C7" s="8"/>
      <c r="D7" s="8"/>
      <c r="E7" s="8"/>
      <c r="F7" s="8"/>
      <c r="G7" s="8"/>
    </row>
    <row r="8" ht="34.5" customHeight="1" spans="1:7">
      <c r="A8" s="8" t="s">
        <v>631</v>
      </c>
      <c r="B8" s="8" t="s">
        <v>802</v>
      </c>
      <c r="C8" s="8"/>
      <c r="D8" s="8"/>
      <c r="E8" s="8"/>
      <c r="F8" s="8"/>
      <c r="G8" s="8"/>
    </row>
    <row r="9" ht="34.5" customHeight="1" spans="1:7">
      <c r="A9" s="8" t="s">
        <v>633</v>
      </c>
      <c r="B9" s="8" t="s">
        <v>801</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803</v>
      </c>
      <c r="C11" s="8">
        <v>35</v>
      </c>
      <c r="D11" s="11" t="s">
        <v>609</v>
      </c>
      <c r="E11" s="15" t="s">
        <v>664</v>
      </c>
      <c r="F11" s="15" t="s">
        <v>804</v>
      </c>
      <c r="G11" s="15" t="s">
        <v>637</v>
      </c>
    </row>
    <row r="12" ht="23.25" customHeight="1" spans="1:7">
      <c r="A12" s="10"/>
      <c r="B12" s="8" t="s">
        <v>805</v>
      </c>
      <c r="C12" s="8">
        <v>25</v>
      </c>
      <c r="D12" s="11" t="s">
        <v>603</v>
      </c>
      <c r="E12" s="15" t="s">
        <v>664</v>
      </c>
      <c r="F12" s="8">
        <v>95</v>
      </c>
      <c r="G12" s="15" t="s">
        <v>637</v>
      </c>
    </row>
    <row r="13" ht="23.25" customHeight="1" spans="1:7">
      <c r="A13" s="10"/>
      <c r="B13" s="8" t="s">
        <v>798</v>
      </c>
      <c r="C13" s="8">
        <v>10</v>
      </c>
      <c r="D13" s="11" t="s">
        <v>603</v>
      </c>
      <c r="E13" s="15" t="s">
        <v>607</v>
      </c>
      <c r="F13" s="15">
        <v>100</v>
      </c>
      <c r="G13" s="15" t="s">
        <v>637</v>
      </c>
    </row>
    <row r="14" ht="23.25" customHeight="1" spans="1:7">
      <c r="A14" s="10"/>
      <c r="B14" s="23" t="s">
        <v>799</v>
      </c>
      <c r="C14" s="8">
        <v>10</v>
      </c>
      <c r="D14" s="11" t="s">
        <v>609</v>
      </c>
      <c r="E14" s="15" t="s">
        <v>664</v>
      </c>
      <c r="F14" s="8">
        <v>2000</v>
      </c>
      <c r="G14" s="8" t="s">
        <v>641</v>
      </c>
    </row>
    <row r="15" ht="23.25" customHeight="1" spans="1:7">
      <c r="A15" s="10"/>
      <c r="B15" s="23" t="s">
        <v>642</v>
      </c>
      <c r="C15" s="8">
        <v>10</v>
      </c>
      <c r="D15" s="11" t="s">
        <v>603</v>
      </c>
      <c r="E15" s="15" t="s">
        <v>664</v>
      </c>
      <c r="F15" s="8">
        <v>90</v>
      </c>
      <c r="G15" s="8" t="s">
        <v>641</v>
      </c>
    </row>
    <row r="16" ht="23.25" customHeight="1" spans="1:7">
      <c r="A16" s="10"/>
      <c r="B16" s="8" t="s">
        <v>806</v>
      </c>
      <c r="C16" s="8">
        <v>10</v>
      </c>
      <c r="D16" s="11" t="s">
        <v>603</v>
      </c>
      <c r="E16" s="15" t="s">
        <v>607</v>
      </c>
      <c r="F16" s="15">
        <v>100</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807</v>
      </c>
      <c r="C4" s="8"/>
      <c r="D4" s="8"/>
      <c r="E4" s="8" t="s">
        <v>625</v>
      </c>
      <c r="F4" s="8" t="s">
        <v>591</v>
      </c>
      <c r="G4" s="8"/>
    </row>
    <row r="5" ht="27.75" customHeight="1" spans="1:7">
      <c r="A5" s="8" t="s">
        <v>626</v>
      </c>
      <c r="B5" s="8">
        <v>50</v>
      </c>
      <c r="C5" s="8"/>
      <c r="D5" s="8"/>
      <c r="E5" s="8" t="s">
        <v>627</v>
      </c>
      <c r="F5" s="8"/>
      <c r="G5" s="8"/>
    </row>
    <row r="6" ht="27.75" customHeight="1" spans="1:7">
      <c r="A6" s="8"/>
      <c r="B6" s="8"/>
      <c r="C6" s="8"/>
      <c r="D6" s="8"/>
      <c r="E6" s="8" t="s">
        <v>628</v>
      </c>
      <c r="F6" s="8">
        <v>50</v>
      </c>
      <c r="G6" s="8"/>
    </row>
    <row r="7" ht="34.5" customHeight="1" spans="1:7">
      <c r="A7" s="8" t="s">
        <v>629</v>
      </c>
      <c r="B7" s="8" t="s">
        <v>808</v>
      </c>
      <c r="C7" s="8"/>
      <c r="D7" s="8"/>
      <c r="E7" s="8"/>
      <c r="F7" s="8"/>
      <c r="G7" s="8"/>
    </row>
    <row r="8" ht="34.5" customHeight="1" spans="1:7">
      <c r="A8" s="8" t="s">
        <v>631</v>
      </c>
      <c r="B8" s="8" t="s">
        <v>809</v>
      </c>
      <c r="C8" s="8"/>
      <c r="D8" s="8"/>
      <c r="E8" s="8"/>
      <c r="F8" s="8"/>
      <c r="G8" s="8"/>
    </row>
    <row r="9" ht="34.5" customHeight="1" spans="1:7">
      <c r="A9" s="8" t="s">
        <v>633</v>
      </c>
      <c r="B9" s="8" t="s">
        <v>810</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811</v>
      </c>
      <c r="C11" s="15">
        <v>40</v>
      </c>
      <c r="D11" s="15" t="s">
        <v>812</v>
      </c>
      <c r="E11" s="15" t="s">
        <v>664</v>
      </c>
      <c r="F11" s="15" t="s">
        <v>813</v>
      </c>
      <c r="G11" s="15" t="s">
        <v>637</v>
      </c>
    </row>
    <row r="12" ht="23.25" customHeight="1" spans="1:7">
      <c r="A12" s="10"/>
      <c r="B12" s="15" t="s">
        <v>814</v>
      </c>
      <c r="C12" s="15">
        <v>30</v>
      </c>
      <c r="D12" s="15" t="s">
        <v>681</v>
      </c>
      <c r="E12" s="15" t="s">
        <v>607</v>
      </c>
      <c r="F12" s="15" t="s">
        <v>815</v>
      </c>
      <c r="G12" s="15" t="s">
        <v>637</v>
      </c>
    </row>
    <row r="13" ht="23.25" customHeight="1" spans="1:7">
      <c r="A13" s="10"/>
      <c r="B13" s="23" t="s">
        <v>799</v>
      </c>
      <c r="C13" s="15">
        <v>20</v>
      </c>
      <c r="D13" s="15" t="s">
        <v>609</v>
      </c>
      <c r="E13" s="15" t="s">
        <v>664</v>
      </c>
      <c r="F13" s="15" t="s">
        <v>816</v>
      </c>
      <c r="G13" s="15" t="s">
        <v>637</v>
      </c>
    </row>
    <row r="14" ht="23.25" customHeight="1" spans="1:7">
      <c r="A14" s="10"/>
      <c r="B14" s="23" t="s">
        <v>642</v>
      </c>
      <c r="C14" s="15">
        <v>10</v>
      </c>
      <c r="D14" s="15" t="s">
        <v>603</v>
      </c>
      <c r="E14" s="15" t="s">
        <v>664</v>
      </c>
      <c r="F14" s="15" t="s">
        <v>817</v>
      </c>
      <c r="G14" s="15" t="s">
        <v>641</v>
      </c>
    </row>
    <row r="15" ht="23.25" customHeight="1" spans="1:7">
      <c r="A15" s="10"/>
      <c r="B15" s="8"/>
      <c r="C15" s="8"/>
      <c r="D15" s="11"/>
      <c r="E15" s="12"/>
      <c r="F15" s="12"/>
      <c r="G15" s="12"/>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11" sqref="B11:G14"/>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818</v>
      </c>
      <c r="C4" s="8"/>
      <c r="D4" s="8"/>
      <c r="E4" s="8" t="s">
        <v>625</v>
      </c>
      <c r="F4" s="8" t="s">
        <v>591</v>
      </c>
      <c r="G4" s="8"/>
    </row>
    <row r="5" ht="27.75" customHeight="1" spans="1:7">
      <c r="A5" s="8" t="s">
        <v>626</v>
      </c>
      <c r="B5" s="8">
        <v>11.7</v>
      </c>
      <c r="C5" s="8"/>
      <c r="D5" s="8"/>
      <c r="E5" s="8" t="s">
        <v>627</v>
      </c>
      <c r="F5" s="8"/>
      <c r="G5" s="8"/>
    </row>
    <row r="6" ht="27.75" customHeight="1" spans="1:7">
      <c r="A6" s="8"/>
      <c r="B6" s="8"/>
      <c r="C6" s="8"/>
      <c r="D6" s="8"/>
      <c r="E6" s="8" t="s">
        <v>628</v>
      </c>
      <c r="F6" s="8">
        <v>11.7</v>
      </c>
      <c r="G6" s="8"/>
    </row>
    <row r="7" ht="34.5" customHeight="1" spans="1:7">
      <c r="A7" s="8" t="s">
        <v>629</v>
      </c>
      <c r="B7" s="8" t="s">
        <v>819</v>
      </c>
      <c r="C7" s="8"/>
      <c r="D7" s="8"/>
      <c r="E7" s="8"/>
      <c r="F7" s="8"/>
      <c r="G7" s="8"/>
    </row>
    <row r="8" ht="34.5" customHeight="1" spans="1:7">
      <c r="A8" s="8" t="s">
        <v>631</v>
      </c>
      <c r="B8" s="8" t="s">
        <v>820</v>
      </c>
      <c r="C8" s="8"/>
      <c r="D8" s="8"/>
      <c r="E8" s="8"/>
      <c r="F8" s="8"/>
      <c r="G8" s="8"/>
    </row>
    <row r="9" ht="34.5" customHeight="1" spans="1:7">
      <c r="A9" s="8" t="s">
        <v>633</v>
      </c>
      <c r="B9" s="8" t="s">
        <v>821</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822</v>
      </c>
      <c r="C11" s="8">
        <v>40</v>
      </c>
      <c r="D11" s="15" t="s">
        <v>609</v>
      </c>
      <c r="E11" s="15" t="s">
        <v>664</v>
      </c>
      <c r="F11" s="15" t="s">
        <v>823</v>
      </c>
      <c r="G11" s="15" t="s">
        <v>637</v>
      </c>
    </row>
    <row r="12" ht="23.25" customHeight="1" spans="1:7">
      <c r="A12" s="10"/>
      <c r="B12" s="15" t="s">
        <v>824</v>
      </c>
      <c r="C12" s="8">
        <v>30</v>
      </c>
      <c r="D12" s="15" t="s">
        <v>603</v>
      </c>
      <c r="E12" s="15" t="s">
        <v>825</v>
      </c>
      <c r="F12" s="15">
        <v>95</v>
      </c>
      <c r="G12" s="15" t="s">
        <v>637</v>
      </c>
    </row>
    <row r="13" ht="23.25" customHeight="1" spans="1:7">
      <c r="A13" s="10"/>
      <c r="B13" s="23" t="s">
        <v>799</v>
      </c>
      <c r="C13" s="8">
        <v>20</v>
      </c>
      <c r="D13" s="15" t="s">
        <v>609</v>
      </c>
      <c r="E13" s="15" t="s">
        <v>664</v>
      </c>
      <c r="F13" s="15" t="s">
        <v>823</v>
      </c>
      <c r="G13" s="15" t="s">
        <v>641</v>
      </c>
    </row>
    <row r="14" ht="23.25" customHeight="1" spans="1:7">
      <c r="A14" s="10"/>
      <c r="B14" s="23" t="s">
        <v>642</v>
      </c>
      <c r="C14" s="8">
        <v>10</v>
      </c>
      <c r="D14" s="15" t="s">
        <v>603</v>
      </c>
      <c r="E14" s="15" t="s">
        <v>664</v>
      </c>
      <c r="F14" s="15">
        <v>95</v>
      </c>
      <c r="G14" s="15" t="s">
        <v>641</v>
      </c>
    </row>
    <row r="15" ht="23.25" customHeight="1" spans="1:7">
      <c r="A15" s="10"/>
      <c r="B15" s="8"/>
      <c r="C15" s="8"/>
      <c r="D15" s="11"/>
      <c r="E15" s="12"/>
      <c r="F15" s="12"/>
      <c r="G15" s="12"/>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11" sqref="B11:G14"/>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826</v>
      </c>
      <c r="C4" s="8"/>
      <c r="D4" s="8"/>
      <c r="E4" s="8" t="s">
        <v>625</v>
      </c>
      <c r="F4" s="8" t="s">
        <v>591</v>
      </c>
      <c r="G4" s="8"/>
    </row>
    <row r="5" ht="27.75" customHeight="1" spans="1:7">
      <c r="A5" s="8" t="s">
        <v>626</v>
      </c>
      <c r="B5" s="8">
        <v>18</v>
      </c>
      <c r="C5" s="8"/>
      <c r="D5" s="8"/>
      <c r="E5" s="8" t="s">
        <v>627</v>
      </c>
      <c r="F5" s="8"/>
      <c r="G5" s="8"/>
    </row>
    <row r="6" ht="27.75" customHeight="1" spans="1:7">
      <c r="A6" s="8"/>
      <c r="B6" s="8"/>
      <c r="C6" s="8"/>
      <c r="D6" s="8"/>
      <c r="E6" s="8" t="s">
        <v>628</v>
      </c>
      <c r="F6" s="8">
        <v>18</v>
      </c>
      <c r="G6" s="8"/>
    </row>
    <row r="7" ht="34.5" customHeight="1" spans="1:7">
      <c r="A7" s="8" t="s">
        <v>629</v>
      </c>
      <c r="B7" s="8" t="s">
        <v>827</v>
      </c>
      <c r="C7" s="8"/>
      <c r="D7" s="8"/>
      <c r="E7" s="8"/>
      <c r="F7" s="8"/>
      <c r="G7" s="8"/>
    </row>
    <row r="8" ht="34.5" customHeight="1" spans="1:7">
      <c r="A8" s="8" t="s">
        <v>631</v>
      </c>
      <c r="B8" s="8" t="s">
        <v>820</v>
      </c>
      <c r="C8" s="8"/>
      <c r="D8" s="8"/>
      <c r="E8" s="8"/>
      <c r="F8" s="8"/>
      <c r="G8" s="8"/>
    </row>
    <row r="9" ht="34.5" customHeight="1" spans="1:7">
      <c r="A9" s="8" t="s">
        <v>633</v>
      </c>
      <c r="B9" s="8" t="s">
        <v>828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829</v>
      </c>
      <c r="C11" s="8">
        <v>40</v>
      </c>
      <c r="D11" s="15" t="s">
        <v>609</v>
      </c>
      <c r="E11" s="15" t="s">
        <v>825</v>
      </c>
      <c r="F11" s="15">
        <v>1500</v>
      </c>
      <c r="G11" s="15" t="s">
        <v>637</v>
      </c>
    </row>
    <row r="12" ht="23.25" customHeight="1" spans="1:7">
      <c r="A12" s="10"/>
      <c r="B12" s="15" t="s">
        <v>824</v>
      </c>
      <c r="C12" s="8">
        <v>30</v>
      </c>
      <c r="D12" s="15" t="s">
        <v>603</v>
      </c>
      <c r="E12" s="15" t="s">
        <v>825</v>
      </c>
      <c r="F12" s="15">
        <v>90</v>
      </c>
      <c r="G12" s="15" t="s">
        <v>637</v>
      </c>
    </row>
    <row r="13" ht="23.25" customHeight="1" spans="1:7">
      <c r="A13" s="10"/>
      <c r="B13" s="23" t="s">
        <v>799</v>
      </c>
      <c r="C13" s="8">
        <v>20</v>
      </c>
      <c r="D13" s="15" t="s">
        <v>609</v>
      </c>
      <c r="E13" s="15" t="s">
        <v>825</v>
      </c>
      <c r="F13" s="15" t="s">
        <v>830</v>
      </c>
      <c r="G13" s="15" t="s">
        <v>641</v>
      </c>
    </row>
    <row r="14" ht="23.25" customHeight="1" spans="1:7">
      <c r="A14" s="10"/>
      <c r="B14" s="23" t="s">
        <v>642</v>
      </c>
      <c r="C14" s="8">
        <v>10</v>
      </c>
      <c r="D14" s="15" t="s">
        <v>603</v>
      </c>
      <c r="E14" s="15" t="s">
        <v>825</v>
      </c>
      <c r="F14" s="15">
        <v>95</v>
      </c>
      <c r="G14" s="15" t="s">
        <v>641</v>
      </c>
    </row>
    <row r="15" ht="23.25" customHeight="1" spans="1:7">
      <c r="A15" s="10"/>
      <c r="B15" s="8"/>
      <c r="C15" s="8"/>
      <c r="D15" s="11"/>
      <c r="E15" s="12"/>
      <c r="F15" s="12"/>
      <c r="G15" s="12"/>
    </row>
    <row r="16" ht="23.25" customHeight="1" spans="1:7">
      <c r="A16" s="10"/>
      <c r="B16" s="8"/>
      <c r="C16" s="8"/>
      <c r="D16" s="11"/>
      <c r="E16" s="12"/>
      <c r="F16" s="12"/>
      <c r="G16" s="12"/>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B11" sqref="B11:G2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831</v>
      </c>
      <c r="C4" s="8"/>
      <c r="D4" s="8"/>
      <c r="E4" s="8" t="s">
        <v>625</v>
      </c>
      <c r="F4" s="8" t="s">
        <v>591</v>
      </c>
      <c r="G4" s="8"/>
    </row>
    <row r="5" ht="27.75" customHeight="1" spans="1:7">
      <c r="A5" s="8" t="s">
        <v>626</v>
      </c>
      <c r="B5" s="8">
        <v>15</v>
      </c>
      <c r="C5" s="8"/>
      <c r="D5" s="8"/>
      <c r="E5" s="8" t="s">
        <v>627</v>
      </c>
      <c r="F5" s="8"/>
      <c r="G5" s="8"/>
    </row>
    <row r="6" ht="27.75" customHeight="1" spans="1:7">
      <c r="A6" s="8"/>
      <c r="B6" s="8"/>
      <c r="C6" s="8"/>
      <c r="D6" s="8"/>
      <c r="E6" s="8" t="s">
        <v>628</v>
      </c>
      <c r="F6" s="8">
        <v>15</v>
      </c>
      <c r="G6" s="8"/>
    </row>
    <row r="7" ht="34.5" customHeight="1" spans="1:7">
      <c r="A7" s="8" t="s">
        <v>629</v>
      </c>
      <c r="B7" s="8" t="s">
        <v>832</v>
      </c>
      <c r="C7" s="8"/>
      <c r="D7" s="8"/>
      <c r="E7" s="8"/>
      <c r="F7" s="8"/>
      <c r="G7" s="8"/>
    </row>
    <row r="8" ht="34.5" customHeight="1" spans="1:7">
      <c r="A8" s="8" t="s">
        <v>631</v>
      </c>
      <c r="B8" s="8" t="s">
        <v>833</v>
      </c>
      <c r="C8" s="8"/>
      <c r="D8" s="8"/>
      <c r="E8" s="8"/>
      <c r="F8" s="8"/>
      <c r="G8" s="8"/>
    </row>
    <row r="9" ht="34.5" customHeight="1" spans="1:7">
      <c r="A9" s="8" t="s">
        <v>633</v>
      </c>
      <c r="B9" s="8" t="s">
        <v>834</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835</v>
      </c>
      <c r="C11" s="26">
        <v>10</v>
      </c>
      <c r="D11" s="15" t="s">
        <v>675</v>
      </c>
      <c r="E11" s="15" t="s">
        <v>664</v>
      </c>
      <c r="F11" s="15" t="s">
        <v>836</v>
      </c>
      <c r="G11" s="15" t="s">
        <v>637</v>
      </c>
    </row>
    <row r="12" ht="23.25" customHeight="1" spans="1:7">
      <c r="A12" s="10"/>
      <c r="B12" s="15" t="s">
        <v>837</v>
      </c>
      <c r="C12" s="26">
        <v>10</v>
      </c>
      <c r="D12" s="15" t="s">
        <v>618</v>
      </c>
      <c r="E12" s="15" t="s">
        <v>664</v>
      </c>
      <c r="F12" s="15" t="s">
        <v>838</v>
      </c>
      <c r="G12" s="15" t="s">
        <v>637</v>
      </c>
    </row>
    <row r="13" ht="23.25" customHeight="1" spans="1:7">
      <c r="A13" s="10"/>
      <c r="B13" s="15" t="s">
        <v>839</v>
      </c>
      <c r="C13" s="26">
        <v>10</v>
      </c>
      <c r="D13" s="15" t="s">
        <v>840</v>
      </c>
      <c r="E13" s="15" t="s">
        <v>664</v>
      </c>
      <c r="F13" s="15" t="s">
        <v>841</v>
      </c>
      <c r="G13" s="15" t="s">
        <v>637</v>
      </c>
    </row>
    <row r="14" ht="23.25" customHeight="1" spans="1:7">
      <c r="A14" s="10"/>
      <c r="B14" s="15" t="s">
        <v>842</v>
      </c>
      <c r="C14" s="26">
        <v>10</v>
      </c>
      <c r="D14" s="15" t="s">
        <v>603</v>
      </c>
      <c r="E14" s="15" t="s">
        <v>783</v>
      </c>
      <c r="F14" s="15" t="s">
        <v>843</v>
      </c>
      <c r="G14" s="15" t="s">
        <v>637</v>
      </c>
    </row>
    <row r="15" ht="23.25" customHeight="1" spans="1:7">
      <c r="A15" s="10"/>
      <c r="B15" s="15" t="s">
        <v>844</v>
      </c>
      <c r="C15" s="26">
        <v>10</v>
      </c>
      <c r="D15" s="15" t="s">
        <v>603</v>
      </c>
      <c r="E15" s="15" t="s">
        <v>783</v>
      </c>
      <c r="F15" s="15" t="s">
        <v>843</v>
      </c>
      <c r="G15" s="15" t="s">
        <v>637</v>
      </c>
    </row>
    <row r="16" ht="23.25" customHeight="1" spans="1:7">
      <c r="A16" s="10"/>
      <c r="B16" s="15" t="s">
        <v>845</v>
      </c>
      <c r="C16" s="26">
        <v>10</v>
      </c>
      <c r="D16" s="15" t="s">
        <v>603</v>
      </c>
      <c r="E16" s="15" t="s">
        <v>783</v>
      </c>
      <c r="F16" s="15" t="s">
        <v>843</v>
      </c>
      <c r="G16" s="15" t="s">
        <v>637</v>
      </c>
    </row>
    <row r="17" ht="23.25" customHeight="1" spans="1:7">
      <c r="A17" s="10"/>
      <c r="B17" s="15" t="s">
        <v>846</v>
      </c>
      <c r="C17" s="26">
        <v>10</v>
      </c>
      <c r="D17" s="15" t="s">
        <v>681</v>
      </c>
      <c r="E17" s="15" t="s">
        <v>783</v>
      </c>
      <c r="F17" s="15" t="s">
        <v>847</v>
      </c>
      <c r="G17" s="15" t="s">
        <v>637</v>
      </c>
    </row>
    <row r="18" ht="23.25" customHeight="1" spans="1:7">
      <c r="A18" s="10"/>
      <c r="B18" s="23" t="s">
        <v>848</v>
      </c>
      <c r="C18" s="26">
        <v>10</v>
      </c>
      <c r="D18" s="15" t="s">
        <v>603</v>
      </c>
      <c r="E18" s="15" t="s">
        <v>664</v>
      </c>
      <c r="F18" s="15" t="s">
        <v>849</v>
      </c>
      <c r="G18" s="15" t="s">
        <v>637</v>
      </c>
    </row>
    <row r="19" ht="23.25" customHeight="1" spans="1:7">
      <c r="A19" s="10"/>
      <c r="B19" s="23" t="s">
        <v>850</v>
      </c>
      <c r="C19" s="26">
        <v>5</v>
      </c>
      <c r="D19" s="15" t="s">
        <v>725</v>
      </c>
      <c r="E19" s="15" t="s">
        <v>664</v>
      </c>
      <c r="F19" s="15" t="s">
        <v>851</v>
      </c>
      <c r="G19" s="15" t="s">
        <v>637</v>
      </c>
    </row>
    <row r="20" ht="23.25" customHeight="1" spans="1:7">
      <c r="A20" s="10"/>
      <c r="B20" s="23" t="s">
        <v>852</v>
      </c>
      <c r="C20" s="26">
        <v>5</v>
      </c>
      <c r="D20" s="15" t="s">
        <v>603</v>
      </c>
      <c r="E20" s="15" t="s">
        <v>664</v>
      </c>
      <c r="F20" s="15" t="s">
        <v>853</v>
      </c>
      <c r="G20" s="15" t="s">
        <v>637</v>
      </c>
    </row>
    <row r="21" ht="23.25" customHeight="1" spans="1:7">
      <c r="A21" s="10"/>
      <c r="B21" s="23" t="s">
        <v>854</v>
      </c>
      <c r="C21" s="26">
        <v>10</v>
      </c>
      <c r="D21" s="15" t="s">
        <v>603</v>
      </c>
      <c r="E21" s="15" t="s">
        <v>783</v>
      </c>
      <c r="F21" s="15" t="s">
        <v>855</v>
      </c>
      <c r="G21" s="15" t="s">
        <v>637</v>
      </c>
    </row>
    <row r="22" ht="23.25" customHeight="1" spans="1:7">
      <c r="A22" s="10"/>
      <c r="B22" s="8"/>
      <c r="C22" s="8"/>
      <c r="D22" s="11"/>
      <c r="E22" s="12"/>
      <c r="F22" s="12"/>
      <c r="G22" s="12"/>
    </row>
    <row r="23" spans="1:7">
      <c r="A23" s="24" t="s">
        <v>643</v>
      </c>
      <c r="B23" s="24"/>
      <c r="C23" s="24"/>
      <c r="D23" s="24"/>
      <c r="E23" s="24"/>
      <c r="F23" s="24"/>
      <c r="G23" s="24"/>
    </row>
    <row r="24" spans="1:7">
      <c r="A24" s="25"/>
      <c r="B24" s="25"/>
      <c r="C24" s="25"/>
      <c r="D24" s="25"/>
      <c r="E24" s="25"/>
      <c r="F24" s="25"/>
      <c r="G24" s="25"/>
    </row>
  </sheetData>
  <mergeCells count="12">
    <mergeCell ref="A2:G2"/>
    <mergeCell ref="B4:D4"/>
    <mergeCell ref="F4:G4"/>
    <mergeCell ref="F5:G5"/>
    <mergeCell ref="F6:G6"/>
    <mergeCell ref="B7:G7"/>
    <mergeCell ref="B8:G8"/>
    <mergeCell ref="B9:G9"/>
    <mergeCell ref="A5:A6"/>
    <mergeCell ref="A10:A22"/>
    <mergeCell ref="A23:G24"/>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5" workbookViewId="0">
      <selection activeCell="B11" sqref="B11:G20"/>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856</v>
      </c>
      <c r="C4" s="8"/>
      <c r="D4" s="8"/>
      <c r="E4" s="8" t="s">
        <v>625</v>
      </c>
      <c r="F4" s="8" t="s">
        <v>591</v>
      </c>
      <c r="G4" s="8"/>
    </row>
    <row r="5" ht="27.75" customHeight="1" spans="1:7">
      <c r="A5" s="8" t="s">
        <v>626</v>
      </c>
      <c r="B5" s="8">
        <v>25</v>
      </c>
      <c r="C5" s="8"/>
      <c r="D5" s="8"/>
      <c r="E5" s="8" t="s">
        <v>627</v>
      </c>
      <c r="F5" s="8"/>
      <c r="G5" s="8"/>
    </row>
    <row r="6" ht="27.75" customHeight="1" spans="1:7">
      <c r="A6" s="8"/>
      <c r="B6" s="8"/>
      <c r="C6" s="8"/>
      <c r="D6" s="8"/>
      <c r="E6" s="8" t="s">
        <v>628</v>
      </c>
      <c r="F6" s="8">
        <v>25</v>
      </c>
      <c r="G6" s="8"/>
    </row>
    <row r="7" ht="34.5" customHeight="1" spans="1:7">
      <c r="A7" s="8" t="s">
        <v>629</v>
      </c>
      <c r="B7" s="8" t="s">
        <v>857</v>
      </c>
      <c r="C7" s="8"/>
      <c r="D7" s="8"/>
      <c r="E7" s="8"/>
      <c r="F7" s="8"/>
      <c r="G7" s="8"/>
    </row>
    <row r="8" ht="34.5" customHeight="1" spans="1:7">
      <c r="A8" s="8" t="s">
        <v>631</v>
      </c>
      <c r="B8" s="8" t="s">
        <v>858</v>
      </c>
      <c r="C8" s="8"/>
      <c r="D8" s="8"/>
      <c r="E8" s="8"/>
      <c r="F8" s="8"/>
      <c r="G8" s="8"/>
    </row>
    <row r="9" ht="34.5" customHeight="1" spans="1:7">
      <c r="A9" s="8" t="s">
        <v>633</v>
      </c>
      <c r="B9" s="8" t="s">
        <v>857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859</v>
      </c>
      <c r="C11" s="26">
        <v>20</v>
      </c>
      <c r="D11" s="15" t="s">
        <v>840</v>
      </c>
      <c r="E11" s="15" t="s">
        <v>664</v>
      </c>
      <c r="F11" s="15" t="s">
        <v>860</v>
      </c>
      <c r="G11" s="15" t="s">
        <v>637</v>
      </c>
    </row>
    <row r="12" ht="23.25" customHeight="1" spans="1:7">
      <c r="A12" s="10"/>
      <c r="B12" s="15" t="s">
        <v>861</v>
      </c>
      <c r="C12" s="26">
        <v>10</v>
      </c>
      <c r="D12" s="15" t="s">
        <v>840</v>
      </c>
      <c r="E12" s="15" t="s">
        <v>664</v>
      </c>
      <c r="F12" s="15" t="s">
        <v>862</v>
      </c>
      <c r="G12" s="15" t="s">
        <v>637</v>
      </c>
    </row>
    <row r="13" ht="23.25" customHeight="1" spans="1:7">
      <c r="A13" s="10"/>
      <c r="B13" s="15" t="s">
        <v>842</v>
      </c>
      <c r="C13" s="26">
        <v>10</v>
      </c>
      <c r="D13" s="15" t="s">
        <v>603</v>
      </c>
      <c r="E13" s="15" t="s">
        <v>664</v>
      </c>
      <c r="F13" s="15" t="s">
        <v>843</v>
      </c>
      <c r="G13" s="15" t="s">
        <v>637</v>
      </c>
    </row>
    <row r="14" ht="23.25" customHeight="1" spans="1:7">
      <c r="A14" s="10"/>
      <c r="B14" s="15" t="s">
        <v>863</v>
      </c>
      <c r="C14" s="26">
        <v>10</v>
      </c>
      <c r="D14" s="15" t="s">
        <v>603</v>
      </c>
      <c r="E14" s="15" t="s">
        <v>664</v>
      </c>
      <c r="F14" s="15" t="s">
        <v>843</v>
      </c>
      <c r="G14" s="15" t="s">
        <v>637</v>
      </c>
    </row>
    <row r="15" ht="23.25" customHeight="1" spans="1:7">
      <c r="A15" s="10"/>
      <c r="B15" s="15" t="s">
        <v>864</v>
      </c>
      <c r="C15" s="26">
        <v>10</v>
      </c>
      <c r="D15" s="15" t="s">
        <v>603</v>
      </c>
      <c r="E15" s="15" t="s">
        <v>664</v>
      </c>
      <c r="F15" s="15" t="s">
        <v>843</v>
      </c>
      <c r="G15" s="15" t="s">
        <v>637</v>
      </c>
    </row>
    <row r="16" ht="23.25" customHeight="1" spans="1:7">
      <c r="A16" s="10"/>
      <c r="B16" s="15" t="s">
        <v>865</v>
      </c>
      <c r="C16" s="26">
        <v>5</v>
      </c>
      <c r="D16" s="15" t="s">
        <v>603</v>
      </c>
      <c r="E16" s="15" t="s">
        <v>783</v>
      </c>
      <c r="F16" s="15" t="s">
        <v>866</v>
      </c>
      <c r="G16" s="15" t="s">
        <v>637</v>
      </c>
    </row>
    <row r="17" ht="23.25" customHeight="1" spans="1:7">
      <c r="A17" s="10"/>
      <c r="B17" s="23" t="s">
        <v>848</v>
      </c>
      <c r="C17" s="26">
        <v>10</v>
      </c>
      <c r="D17" s="15" t="s">
        <v>603</v>
      </c>
      <c r="E17" s="15" t="s">
        <v>664</v>
      </c>
      <c r="F17" s="15" t="s">
        <v>849</v>
      </c>
      <c r="G17" s="15" t="s">
        <v>637</v>
      </c>
    </row>
    <row r="18" ht="23.25" customHeight="1" spans="1:7">
      <c r="A18" s="10"/>
      <c r="B18" s="23" t="s">
        <v>867</v>
      </c>
      <c r="C18" s="26">
        <v>10</v>
      </c>
      <c r="D18" s="15" t="s">
        <v>725</v>
      </c>
      <c r="E18" s="15" t="s">
        <v>664</v>
      </c>
      <c r="F18" s="15" t="s">
        <v>866</v>
      </c>
      <c r="G18" s="15" t="s">
        <v>637</v>
      </c>
    </row>
    <row r="19" ht="23.25" customHeight="1" spans="1:7">
      <c r="A19" s="10"/>
      <c r="B19" s="23" t="s">
        <v>705</v>
      </c>
      <c r="C19" s="26">
        <v>10</v>
      </c>
      <c r="D19" s="15" t="s">
        <v>603</v>
      </c>
      <c r="E19" s="15" t="s">
        <v>664</v>
      </c>
      <c r="F19" s="15" t="s">
        <v>853</v>
      </c>
      <c r="G19" s="15" t="s">
        <v>637</v>
      </c>
    </row>
    <row r="20" ht="23.25" customHeight="1" spans="1:7">
      <c r="A20" s="10"/>
      <c r="B20" s="23" t="s">
        <v>868</v>
      </c>
      <c r="C20" s="26">
        <v>5</v>
      </c>
      <c r="D20" s="15" t="s">
        <v>603</v>
      </c>
      <c r="E20" s="15" t="s">
        <v>783</v>
      </c>
      <c r="F20" s="15" t="s">
        <v>869</v>
      </c>
      <c r="G20" s="15" t="s">
        <v>637</v>
      </c>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H11" sqref="H1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870</v>
      </c>
      <c r="C4" s="8"/>
      <c r="D4" s="8"/>
      <c r="E4" s="8" t="s">
        <v>625</v>
      </c>
      <c r="F4" s="8" t="s">
        <v>591</v>
      </c>
      <c r="G4" s="8"/>
    </row>
    <row r="5" ht="27.75" customHeight="1" spans="1:7">
      <c r="A5" s="8" t="s">
        <v>626</v>
      </c>
      <c r="B5" s="8">
        <v>135</v>
      </c>
      <c r="C5" s="8"/>
      <c r="D5" s="8"/>
      <c r="E5" s="8" t="s">
        <v>627</v>
      </c>
      <c r="F5" s="8"/>
      <c r="G5" s="8"/>
    </row>
    <row r="6" ht="27.75" customHeight="1" spans="1:7">
      <c r="A6" s="8"/>
      <c r="B6" s="8"/>
      <c r="C6" s="8"/>
      <c r="D6" s="8"/>
      <c r="E6" s="8" t="s">
        <v>628</v>
      </c>
      <c r="F6" s="8">
        <v>135</v>
      </c>
      <c r="G6" s="8"/>
    </row>
    <row r="7" ht="34.5" customHeight="1" spans="1:7">
      <c r="A7" s="8" t="s">
        <v>629</v>
      </c>
      <c r="B7" s="8" t="s">
        <v>871</v>
      </c>
      <c r="C7" s="8"/>
      <c r="D7" s="8"/>
      <c r="E7" s="8"/>
      <c r="F7" s="8"/>
      <c r="G7" s="8"/>
    </row>
    <row r="8" ht="34.5" customHeight="1" spans="1:7">
      <c r="A8" s="8" t="s">
        <v>631</v>
      </c>
      <c r="B8" s="8" t="s">
        <v>872</v>
      </c>
      <c r="C8" s="8"/>
      <c r="D8" s="8"/>
      <c r="E8" s="8"/>
      <c r="F8" s="8"/>
      <c r="G8" s="8"/>
    </row>
    <row r="9" ht="34.5" customHeight="1" spans="1:7">
      <c r="A9" s="8" t="s">
        <v>633</v>
      </c>
      <c r="B9" s="8" t="s">
        <v>871</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873</v>
      </c>
      <c r="C11" s="26">
        <v>20</v>
      </c>
      <c r="D11" s="15" t="s">
        <v>712</v>
      </c>
      <c r="E11" s="15" t="s">
        <v>783</v>
      </c>
      <c r="F11" s="15" t="s">
        <v>874</v>
      </c>
      <c r="G11" s="15" t="s">
        <v>637</v>
      </c>
    </row>
    <row r="12" ht="23.25" customHeight="1" spans="1:7">
      <c r="A12" s="10"/>
      <c r="B12" s="15" t="s">
        <v>875</v>
      </c>
      <c r="C12" s="26">
        <v>20</v>
      </c>
      <c r="D12" s="15" t="s">
        <v>712</v>
      </c>
      <c r="E12" s="15" t="s">
        <v>783</v>
      </c>
      <c r="F12" s="15" t="s">
        <v>876</v>
      </c>
      <c r="G12" s="15" t="s">
        <v>637</v>
      </c>
    </row>
    <row r="13" ht="23.25" customHeight="1" spans="1:7">
      <c r="A13" s="10"/>
      <c r="B13" s="15" t="s">
        <v>877</v>
      </c>
      <c r="C13" s="26">
        <v>20</v>
      </c>
      <c r="D13" s="15" t="s">
        <v>712</v>
      </c>
      <c r="E13" s="15" t="s">
        <v>783</v>
      </c>
      <c r="F13" s="15" t="s">
        <v>878</v>
      </c>
      <c r="G13" s="15" t="s">
        <v>637</v>
      </c>
    </row>
    <row r="14" ht="23.25" customHeight="1" spans="1:7">
      <c r="A14" s="10"/>
      <c r="B14" s="15" t="s">
        <v>865</v>
      </c>
      <c r="C14" s="26">
        <v>10</v>
      </c>
      <c r="D14" s="15" t="s">
        <v>681</v>
      </c>
      <c r="E14" s="15" t="s">
        <v>783</v>
      </c>
      <c r="F14" s="15" t="s">
        <v>866</v>
      </c>
      <c r="G14" s="15" t="s">
        <v>637</v>
      </c>
    </row>
    <row r="15" ht="23.25" customHeight="1" spans="1:7">
      <c r="A15" s="10"/>
      <c r="B15" s="23" t="s">
        <v>879</v>
      </c>
      <c r="C15" s="26">
        <v>10</v>
      </c>
      <c r="D15" s="15" t="s">
        <v>725</v>
      </c>
      <c r="E15" s="15" t="s">
        <v>607</v>
      </c>
      <c r="F15" s="15" t="s">
        <v>510</v>
      </c>
      <c r="G15" s="15" t="s">
        <v>637</v>
      </c>
    </row>
    <row r="16" ht="23.25" customHeight="1" spans="1:7">
      <c r="A16" s="10"/>
      <c r="B16" s="23" t="s">
        <v>880</v>
      </c>
      <c r="C16" s="26">
        <v>10</v>
      </c>
      <c r="D16" s="15" t="s">
        <v>725</v>
      </c>
      <c r="E16" s="15" t="s">
        <v>607</v>
      </c>
      <c r="F16" s="15" t="s">
        <v>510</v>
      </c>
      <c r="G16" s="15" t="s">
        <v>637</v>
      </c>
    </row>
    <row r="17" ht="23.25" customHeight="1" spans="1:7">
      <c r="A17" s="10"/>
      <c r="B17" s="23" t="s">
        <v>705</v>
      </c>
      <c r="C17" s="26">
        <v>5</v>
      </c>
      <c r="D17" s="15" t="s">
        <v>603</v>
      </c>
      <c r="E17" s="15" t="s">
        <v>664</v>
      </c>
      <c r="F17" s="15" t="s">
        <v>853</v>
      </c>
      <c r="G17" s="15" t="s">
        <v>637</v>
      </c>
    </row>
    <row r="18" ht="23.25" customHeight="1" spans="1:7">
      <c r="A18" s="10"/>
      <c r="B18" s="23" t="s">
        <v>881</v>
      </c>
      <c r="C18" s="26">
        <v>5</v>
      </c>
      <c r="D18" s="15" t="s">
        <v>603</v>
      </c>
      <c r="E18" s="15" t="s">
        <v>607</v>
      </c>
      <c r="F18" s="15" t="s">
        <v>843</v>
      </c>
      <c r="G18" s="15" t="s">
        <v>637</v>
      </c>
    </row>
    <row r="19" ht="23.25" customHeight="1" spans="1:7">
      <c r="A19" s="10"/>
      <c r="B19" s="8"/>
      <c r="C19" s="8"/>
      <c r="D19" s="11"/>
      <c r="E19" s="12"/>
      <c r="F19" s="12"/>
      <c r="G19" s="12"/>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opLeftCell="A7" workbookViewId="0">
      <selection activeCell="C14" sqref="C14"/>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882</v>
      </c>
      <c r="C4" s="8"/>
      <c r="D4" s="8"/>
      <c r="E4" s="8" t="s">
        <v>625</v>
      </c>
      <c r="F4" s="8" t="s">
        <v>591</v>
      </c>
      <c r="G4" s="8"/>
    </row>
    <row r="5" ht="27.75" customHeight="1" spans="1:7">
      <c r="A5" s="8" t="s">
        <v>626</v>
      </c>
      <c r="B5" s="8">
        <v>10</v>
      </c>
      <c r="C5" s="8"/>
      <c r="D5" s="8"/>
      <c r="E5" s="8" t="s">
        <v>627</v>
      </c>
      <c r="F5" s="8"/>
      <c r="G5" s="8"/>
    </row>
    <row r="6" ht="27.75" customHeight="1" spans="1:7">
      <c r="A6" s="8"/>
      <c r="B6" s="8"/>
      <c r="C6" s="8"/>
      <c r="D6" s="8"/>
      <c r="E6" s="8" t="s">
        <v>628</v>
      </c>
      <c r="F6" s="8">
        <v>10</v>
      </c>
      <c r="G6" s="8"/>
    </row>
    <row r="7" ht="34.5" customHeight="1" spans="1:7">
      <c r="A7" s="8" t="s">
        <v>629</v>
      </c>
      <c r="B7" s="8" t="s">
        <v>883</v>
      </c>
      <c r="C7" s="8"/>
      <c r="D7" s="8"/>
      <c r="E7" s="8"/>
      <c r="F7" s="8"/>
      <c r="G7" s="8"/>
    </row>
    <row r="8" ht="34.5" customHeight="1" spans="1:7">
      <c r="A8" s="8" t="s">
        <v>631</v>
      </c>
      <c r="B8" s="8" t="s">
        <v>884</v>
      </c>
      <c r="C8" s="8"/>
      <c r="D8" s="8"/>
      <c r="E8" s="8"/>
      <c r="F8" s="8"/>
      <c r="G8" s="8"/>
    </row>
    <row r="9" ht="34.5" customHeight="1" spans="1:7">
      <c r="A9" s="8" t="s">
        <v>633</v>
      </c>
      <c r="B9" s="8" t="s">
        <v>885</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886</v>
      </c>
      <c r="C11" s="18" t="s">
        <v>815</v>
      </c>
      <c r="D11" s="15" t="s">
        <v>613</v>
      </c>
      <c r="E11" s="15" t="s">
        <v>783</v>
      </c>
      <c r="F11" s="18" t="s">
        <v>887</v>
      </c>
      <c r="G11" s="15" t="s">
        <v>637</v>
      </c>
    </row>
    <row r="12" ht="23.25" customHeight="1" spans="1:7">
      <c r="A12" s="10"/>
      <c r="B12" s="15" t="s">
        <v>888</v>
      </c>
      <c r="C12" s="18" t="s">
        <v>815</v>
      </c>
      <c r="D12" s="15" t="s">
        <v>613</v>
      </c>
      <c r="E12" s="15" t="s">
        <v>783</v>
      </c>
      <c r="F12" s="18" t="s">
        <v>889</v>
      </c>
      <c r="G12" s="15" t="s">
        <v>637</v>
      </c>
    </row>
    <row r="13" ht="23.25" customHeight="1" spans="1:7">
      <c r="A13" s="10"/>
      <c r="B13" s="15" t="s">
        <v>890</v>
      </c>
      <c r="C13" s="18" t="s">
        <v>815</v>
      </c>
      <c r="D13" s="15" t="s">
        <v>613</v>
      </c>
      <c r="E13" s="15" t="s">
        <v>783</v>
      </c>
      <c r="F13" s="18" t="s">
        <v>891</v>
      </c>
      <c r="G13" s="15" t="s">
        <v>637</v>
      </c>
    </row>
    <row r="14" ht="23.25" customHeight="1" spans="1:7">
      <c r="A14" s="10"/>
      <c r="B14" s="15" t="s">
        <v>639</v>
      </c>
      <c r="C14" s="18" t="s">
        <v>815</v>
      </c>
      <c r="D14" s="15" t="s">
        <v>681</v>
      </c>
      <c r="E14" s="15" t="s">
        <v>607</v>
      </c>
      <c r="F14" s="18" t="s">
        <v>866</v>
      </c>
      <c r="G14" s="15" t="s">
        <v>637</v>
      </c>
    </row>
    <row r="15" ht="23.25" customHeight="1" spans="1:7">
      <c r="A15" s="10"/>
      <c r="B15" s="15" t="s">
        <v>892</v>
      </c>
      <c r="C15" s="18" t="s">
        <v>815</v>
      </c>
      <c r="D15" s="15" t="s">
        <v>712</v>
      </c>
      <c r="E15" s="15" t="s">
        <v>783</v>
      </c>
      <c r="F15" s="18" t="s">
        <v>893</v>
      </c>
      <c r="G15" s="15" t="s">
        <v>637</v>
      </c>
    </row>
    <row r="16" ht="23.25" customHeight="1" spans="1:7">
      <c r="A16" s="10"/>
      <c r="B16" s="15" t="s">
        <v>894</v>
      </c>
      <c r="C16" s="18" t="s">
        <v>815</v>
      </c>
      <c r="D16" s="15" t="s">
        <v>712</v>
      </c>
      <c r="E16" s="15" t="s">
        <v>783</v>
      </c>
      <c r="F16" s="18" t="s">
        <v>895</v>
      </c>
      <c r="G16" s="15" t="s">
        <v>637</v>
      </c>
    </row>
    <row r="17" ht="23.25" customHeight="1" spans="1:7">
      <c r="A17" s="10"/>
      <c r="B17" s="15" t="s">
        <v>896</v>
      </c>
      <c r="C17" s="18" t="s">
        <v>815</v>
      </c>
      <c r="D17" s="15" t="s">
        <v>712</v>
      </c>
      <c r="E17" s="15" t="s">
        <v>783</v>
      </c>
      <c r="F17" s="18" t="s">
        <v>897</v>
      </c>
      <c r="G17" s="15" t="s">
        <v>637</v>
      </c>
    </row>
    <row r="18" ht="23.25" customHeight="1" spans="1:7">
      <c r="A18" s="10"/>
      <c r="B18" s="23" t="s">
        <v>848</v>
      </c>
      <c r="C18" s="18" t="s">
        <v>869</v>
      </c>
      <c r="D18" s="15" t="s">
        <v>603</v>
      </c>
      <c r="E18" s="15" t="s">
        <v>664</v>
      </c>
      <c r="F18" s="18" t="s">
        <v>849</v>
      </c>
      <c r="G18" s="15" t="s">
        <v>637</v>
      </c>
    </row>
    <row r="19" ht="23.25" customHeight="1" spans="1:7">
      <c r="A19" s="10"/>
      <c r="B19" s="23" t="s">
        <v>898</v>
      </c>
      <c r="C19" s="18" t="s">
        <v>869</v>
      </c>
      <c r="D19" s="15" t="s">
        <v>725</v>
      </c>
      <c r="E19" s="15" t="s">
        <v>664</v>
      </c>
      <c r="F19" s="18" t="s">
        <v>866</v>
      </c>
      <c r="G19" s="15" t="s">
        <v>637</v>
      </c>
    </row>
    <row r="20" ht="23.25" customHeight="1" spans="1:7">
      <c r="A20" s="10"/>
      <c r="B20" s="23" t="s">
        <v>705</v>
      </c>
      <c r="C20" s="18" t="s">
        <v>815</v>
      </c>
      <c r="D20" s="15" t="s">
        <v>603</v>
      </c>
      <c r="E20" s="15" t="s">
        <v>664</v>
      </c>
      <c r="F20" s="18" t="s">
        <v>853</v>
      </c>
      <c r="G20" s="15" t="s">
        <v>637</v>
      </c>
    </row>
    <row r="21" ht="23.25" customHeight="1" spans="1:7">
      <c r="A21" s="10"/>
      <c r="B21" s="23" t="s">
        <v>899</v>
      </c>
      <c r="C21" s="18" t="s">
        <v>815</v>
      </c>
      <c r="D21" s="15" t="s">
        <v>603</v>
      </c>
      <c r="E21" s="15" t="s">
        <v>607</v>
      </c>
      <c r="F21" s="18" t="s">
        <v>855</v>
      </c>
      <c r="G21" s="15" t="s">
        <v>637</v>
      </c>
    </row>
    <row r="22" ht="23.25" customHeight="1" spans="1:7">
      <c r="A22" s="10"/>
      <c r="B22" s="8"/>
      <c r="C22" s="8"/>
      <c r="D22" s="11"/>
      <c r="E22" s="12"/>
      <c r="F22" s="12"/>
      <c r="G22" s="12"/>
    </row>
    <row r="23" spans="1:7">
      <c r="A23" s="24" t="s">
        <v>643</v>
      </c>
      <c r="B23" s="24"/>
      <c r="C23" s="24"/>
      <c r="D23" s="24"/>
      <c r="E23" s="24"/>
      <c r="F23" s="24"/>
      <c r="G23" s="24"/>
    </row>
    <row r="24" spans="1:7">
      <c r="A24" s="25"/>
      <c r="B24" s="25"/>
      <c r="C24" s="25"/>
      <c r="D24" s="25"/>
      <c r="E24" s="25"/>
      <c r="F24" s="25"/>
      <c r="G24" s="25"/>
    </row>
  </sheetData>
  <mergeCells count="12">
    <mergeCell ref="A2:G2"/>
    <mergeCell ref="B4:D4"/>
    <mergeCell ref="F4:G4"/>
    <mergeCell ref="F5:G5"/>
    <mergeCell ref="F6:G6"/>
    <mergeCell ref="B7:G7"/>
    <mergeCell ref="B8:G8"/>
    <mergeCell ref="B9:G9"/>
    <mergeCell ref="A5:A6"/>
    <mergeCell ref="A10:A22"/>
    <mergeCell ref="A23:G24"/>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B11" sqref="B11:G2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900</v>
      </c>
      <c r="C4" s="8"/>
      <c r="D4" s="8"/>
      <c r="E4" s="8" t="s">
        <v>625</v>
      </c>
      <c r="F4" s="8" t="s">
        <v>591</v>
      </c>
      <c r="G4" s="8"/>
    </row>
    <row r="5" ht="27.75" customHeight="1" spans="1:7">
      <c r="A5" s="8" t="s">
        <v>626</v>
      </c>
      <c r="B5" s="8">
        <v>30</v>
      </c>
      <c r="C5" s="8"/>
      <c r="D5" s="8"/>
      <c r="E5" s="8" t="s">
        <v>627</v>
      </c>
      <c r="F5" s="8"/>
      <c r="G5" s="8"/>
    </row>
    <row r="6" ht="27.75" customHeight="1" spans="1:7">
      <c r="A6" s="8"/>
      <c r="B6" s="8"/>
      <c r="C6" s="8"/>
      <c r="D6" s="8"/>
      <c r="E6" s="8" t="s">
        <v>628</v>
      </c>
      <c r="F6" s="8">
        <v>30</v>
      </c>
      <c r="G6" s="8"/>
    </row>
    <row r="7" ht="34.5" customHeight="1" spans="1:7">
      <c r="A7" s="8" t="s">
        <v>629</v>
      </c>
      <c r="B7" s="8" t="s">
        <v>901</v>
      </c>
      <c r="C7" s="8"/>
      <c r="D7" s="8"/>
      <c r="E7" s="8"/>
      <c r="F7" s="8"/>
      <c r="G7" s="8"/>
    </row>
    <row r="8" ht="34.5" customHeight="1" spans="1:7">
      <c r="A8" s="8" t="s">
        <v>631</v>
      </c>
      <c r="B8" s="8" t="s">
        <v>902</v>
      </c>
      <c r="C8" s="8"/>
      <c r="D8" s="8"/>
      <c r="E8" s="8"/>
      <c r="F8" s="8"/>
      <c r="G8" s="8"/>
    </row>
    <row r="9" ht="34.5" customHeight="1" spans="1:7">
      <c r="A9" s="8" t="s">
        <v>633</v>
      </c>
      <c r="B9" s="8" t="s">
        <v>901</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903</v>
      </c>
      <c r="C11" s="26">
        <v>10</v>
      </c>
      <c r="D11" s="15" t="s">
        <v>615</v>
      </c>
      <c r="E11" s="15" t="s">
        <v>664</v>
      </c>
      <c r="F11" s="15" t="s">
        <v>860</v>
      </c>
      <c r="G11" s="15" t="s">
        <v>637</v>
      </c>
    </row>
    <row r="12" ht="23.25" customHeight="1" spans="1:7">
      <c r="A12" s="10"/>
      <c r="B12" s="15" t="s">
        <v>904</v>
      </c>
      <c r="C12" s="26">
        <v>10</v>
      </c>
      <c r="D12" s="15" t="s">
        <v>840</v>
      </c>
      <c r="E12" s="15" t="s">
        <v>664</v>
      </c>
      <c r="F12" s="15" t="s">
        <v>905</v>
      </c>
      <c r="G12" s="15" t="s">
        <v>637</v>
      </c>
    </row>
    <row r="13" ht="23.25" customHeight="1" spans="1:7">
      <c r="A13" s="10"/>
      <c r="B13" s="15" t="s">
        <v>906</v>
      </c>
      <c r="C13" s="26">
        <v>10</v>
      </c>
      <c r="D13" s="15" t="s">
        <v>618</v>
      </c>
      <c r="E13" s="15" t="s">
        <v>664</v>
      </c>
      <c r="F13" s="15" t="s">
        <v>815</v>
      </c>
      <c r="G13" s="15" t="s">
        <v>637</v>
      </c>
    </row>
    <row r="14" ht="23.25" customHeight="1" spans="1:7">
      <c r="A14" s="10"/>
      <c r="B14" s="15" t="s">
        <v>907</v>
      </c>
      <c r="C14" s="26">
        <v>10</v>
      </c>
      <c r="D14" s="15" t="s">
        <v>603</v>
      </c>
      <c r="E14" s="15" t="s">
        <v>664</v>
      </c>
      <c r="F14" s="15" t="s">
        <v>853</v>
      </c>
      <c r="G14" s="15" t="s">
        <v>637</v>
      </c>
    </row>
    <row r="15" ht="23.25" customHeight="1" spans="1:7">
      <c r="A15" s="10"/>
      <c r="B15" s="15" t="s">
        <v>908</v>
      </c>
      <c r="C15" s="26">
        <v>10</v>
      </c>
      <c r="D15" s="15" t="s">
        <v>603</v>
      </c>
      <c r="E15" s="15" t="s">
        <v>664</v>
      </c>
      <c r="F15" s="15" t="s">
        <v>853</v>
      </c>
      <c r="G15" s="15" t="s">
        <v>637</v>
      </c>
    </row>
    <row r="16" ht="23.25" customHeight="1" spans="1:7">
      <c r="A16" s="10"/>
      <c r="B16" s="15" t="s">
        <v>842</v>
      </c>
      <c r="C16" s="26">
        <v>10</v>
      </c>
      <c r="D16" s="15" t="s">
        <v>603</v>
      </c>
      <c r="E16" s="15" t="s">
        <v>664</v>
      </c>
      <c r="F16" s="15" t="s">
        <v>853</v>
      </c>
      <c r="G16" s="15" t="s">
        <v>637</v>
      </c>
    </row>
    <row r="17" ht="23.25" customHeight="1" spans="1:7">
      <c r="A17" s="10"/>
      <c r="B17" s="15" t="s">
        <v>639</v>
      </c>
      <c r="C17" s="26">
        <v>10</v>
      </c>
      <c r="D17" s="15" t="s">
        <v>681</v>
      </c>
      <c r="E17" s="15" t="s">
        <v>783</v>
      </c>
      <c r="F17" s="15" t="s">
        <v>866</v>
      </c>
      <c r="G17" s="15" t="s">
        <v>637</v>
      </c>
    </row>
    <row r="18" ht="23.25" customHeight="1" spans="1:7">
      <c r="A18" s="10"/>
      <c r="B18" s="23" t="s">
        <v>909</v>
      </c>
      <c r="C18" s="26">
        <v>10</v>
      </c>
      <c r="D18" s="15" t="s">
        <v>603</v>
      </c>
      <c r="E18" s="15" t="s">
        <v>664</v>
      </c>
      <c r="F18" s="15" t="s">
        <v>869</v>
      </c>
      <c r="G18" s="15" t="s">
        <v>637</v>
      </c>
    </row>
    <row r="19" ht="23.25" customHeight="1" spans="1:7">
      <c r="A19" s="10"/>
      <c r="B19" s="23" t="s">
        <v>910</v>
      </c>
      <c r="C19" s="26">
        <v>10</v>
      </c>
      <c r="D19" s="15" t="s">
        <v>725</v>
      </c>
      <c r="E19" s="15" t="s">
        <v>664</v>
      </c>
      <c r="F19" s="15" t="s">
        <v>866</v>
      </c>
      <c r="G19" s="15" t="s">
        <v>637</v>
      </c>
    </row>
    <row r="20" ht="23.25" customHeight="1" spans="1:7">
      <c r="A20" s="10"/>
      <c r="B20" s="23" t="s">
        <v>911</v>
      </c>
      <c r="C20" s="26">
        <v>5</v>
      </c>
      <c r="D20" s="15" t="s">
        <v>603</v>
      </c>
      <c r="E20" s="15" t="s">
        <v>664</v>
      </c>
      <c r="F20" s="15" t="s">
        <v>853</v>
      </c>
      <c r="G20" s="15" t="s">
        <v>637</v>
      </c>
    </row>
    <row r="21" ht="23.25" customHeight="1" spans="1:7">
      <c r="A21" s="10"/>
      <c r="B21" s="23" t="s">
        <v>912</v>
      </c>
      <c r="C21" s="26">
        <v>5</v>
      </c>
      <c r="D21" s="15" t="s">
        <v>603</v>
      </c>
      <c r="E21" s="15" t="s">
        <v>783</v>
      </c>
      <c r="F21" s="15" t="s">
        <v>843</v>
      </c>
      <c r="G21" s="15" t="s">
        <v>637</v>
      </c>
    </row>
    <row r="22" spans="1:7">
      <c r="A22" s="24" t="s">
        <v>643</v>
      </c>
      <c r="B22" s="24"/>
      <c r="C22" s="24"/>
      <c r="D22" s="24"/>
      <c r="E22" s="24"/>
      <c r="F22" s="24"/>
      <c r="G22" s="24"/>
    </row>
    <row r="23" spans="1:7">
      <c r="A23" s="25"/>
      <c r="B23" s="25"/>
      <c r="C23" s="25"/>
      <c r="D23" s="25"/>
      <c r="E23" s="25"/>
      <c r="F23" s="25"/>
      <c r="G23" s="25"/>
    </row>
  </sheetData>
  <mergeCells count="12">
    <mergeCell ref="A2:G2"/>
    <mergeCell ref="B4:D4"/>
    <mergeCell ref="F4:G4"/>
    <mergeCell ref="F5:G5"/>
    <mergeCell ref="F6:G6"/>
    <mergeCell ref="B7:G7"/>
    <mergeCell ref="B8:G8"/>
    <mergeCell ref="B9:G9"/>
    <mergeCell ref="A5:A6"/>
    <mergeCell ref="A10:A21"/>
    <mergeCell ref="A22:G23"/>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7" sqref="B7:G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913</v>
      </c>
      <c r="C4" s="8"/>
      <c r="D4" s="8"/>
      <c r="E4" s="8" t="s">
        <v>625</v>
      </c>
      <c r="F4" s="8" t="s">
        <v>591</v>
      </c>
      <c r="G4" s="8"/>
    </row>
    <row r="5" ht="27.75" customHeight="1" spans="1:7">
      <c r="A5" s="8" t="s">
        <v>626</v>
      </c>
      <c r="B5" s="8">
        <v>5.4</v>
      </c>
      <c r="C5" s="8"/>
      <c r="D5" s="8"/>
      <c r="E5" s="8" t="s">
        <v>627</v>
      </c>
      <c r="F5" s="8"/>
      <c r="G5" s="8"/>
    </row>
    <row r="6" ht="27.75" customHeight="1" spans="1:7">
      <c r="A6" s="8"/>
      <c r="B6" s="8"/>
      <c r="C6" s="8"/>
      <c r="D6" s="8"/>
      <c r="E6" s="8" t="s">
        <v>628</v>
      </c>
      <c r="F6" s="8">
        <v>5.4</v>
      </c>
      <c r="G6" s="8"/>
    </row>
    <row r="7" ht="34.5" customHeight="1" spans="1:7">
      <c r="A7" s="8" t="s">
        <v>629</v>
      </c>
      <c r="B7" s="8" t="s">
        <v>914</v>
      </c>
      <c r="C7" s="8"/>
      <c r="D7" s="8"/>
      <c r="E7" s="8"/>
      <c r="F7" s="8"/>
      <c r="G7" s="8"/>
    </row>
    <row r="8" ht="34.5" customHeight="1" spans="1:7">
      <c r="A8" s="8" t="s">
        <v>631</v>
      </c>
      <c r="B8" s="8" t="s">
        <v>915</v>
      </c>
      <c r="C8" s="8"/>
      <c r="D8" s="8"/>
      <c r="E8" s="8"/>
      <c r="F8" s="8"/>
      <c r="G8" s="8"/>
    </row>
    <row r="9" ht="34.5" customHeight="1" spans="1:7">
      <c r="A9" s="8" t="s">
        <v>633</v>
      </c>
      <c r="B9" s="8" t="s">
        <v>914</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916</v>
      </c>
      <c r="C11" s="15" t="s">
        <v>815</v>
      </c>
      <c r="D11" s="15" t="s">
        <v>603</v>
      </c>
      <c r="E11" s="15" t="s">
        <v>664</v>
      </c>
      <c r="F11" s="15" t="s">
        <v>849</v>
      </c>
      <c r="G11" s="15" t="s">
        <v>637</v>
      </c>
    </row>
    <row r="12" ht="23.25" customHeight="1" spans="1:7">
      <c r="A12" s="10"/>
      <c r="B12" s="15" t="s">
        <v>917</v>
      </c>
      <c r="C12" s="15" t="s">
        <v>815</v>
      </c>
      <c r="D12" s="15" t="s">
        <v>603</v>
      </c>
      <c r="E12" s="15" t="s">
        <v>664</v>
      </c>
      <c r="F12" s="15" t="s">
        <v>849</v>
      </c>
      <c r="G12" s="15" t="s">
        <v>637</v>
      </c>
    </row>
    <row r="13" ht="23.25" customHeight="1" spans="1:7">
      <c r="A13" s="10"/>
      <c r="B13" s="15" t="s">
        <v>918</v>
      </c>
      <c r="C13" s="15" t="s">
        <v>815</v>
      </c>
      <c r="D13" s="15" t="s">
        <v>603</v>
      </c>
      <c r="E13" s="15" t="s">
        <v>664</v>
      </c>
      <c r="F13" s="15" t="s">
        <v>849</v>
      </c>
      <c r="G13" s="15" t="s">
        <v>637</v>
      </c>
    </row>
    <row r="14" ht="23.25" customHeight="1" spans="1:7">
      <c r="A14" s="10"/>
      <c r="B14" s="15" t="s">
        <v>919</v>
      </c>
      <c r="C14" s="15" t="s">
        <v>815</v>
      </c>
      <c r="D14" s="15" t="s">
        <v>603</v>
      </c>
      <c r="E14" s="15" t="s">
        <v>664</v>
      </c>
      <c r="F14" s="15" t="s">
        <v>849</v>
      </c>
      <c r="G14" s="15" t="s">
        <v>637</v>
      </c>
    </row>
    <row r="15" ht="23.25" customHeight="1" spans="1:7">
      <c r="A15" s="10"/>
      <c r="B15" s="15" t="s">
        <v>920</v>
      </c>
      <c r="C15" s="15" t="s">
        <v>815</v>
      </c>
      <c r="D15" s="15" t="s">
        <v>603</v>
      </c>
      <c r="E15" s="15" t="s">
        <v>664</v>
      </c>
      <c r="F15" s="15" t="s">
        <v>921</v>
      </c>
      <c r="G15" s="15" t="s">
        <v>637</v>
      </c>
    </row>
    <row r="16" ht="23.25" customHeight="1" spans="1:7">
      <c r="A16" s="10"/>
      <c r="B16" s="15" t="s">
        <v>922</v>
      </c>
      <c r="C16" s="15" t="s">
        <v>815</v>
      </c>
      <c r="D16" s="15" t="s">
        <v>603</v>
      </c>
      <c r="E16" s="15" t="s">
        <v>664</v>
      </c>
      <c r="F16" s="15" t="s">
        <v>921</v>
      </c>
      <c r="G16" s="15" t="s">
        <v>637</v>
      </c>
    </row>
    <row r="17" ht="23.25" customHeight="1" spans="1:7">
      <c r="A17" s="10"/>
      <c r="B17" s="15" t="s">
        <v>865</v>
      </c>
      <c r="C17" s="15" t="s">
        <v>815</v>
      </c>
      <c r="D17" s="15" t="s">
        <v>681</v>
      </c>
      <c r="E17" s="15" t="s">
        <v>664</v>
      </c>
      <c r="F17" s="15" t="s">
        <v>866</v>
      </c>
      <c r="G17" s="15" t="s">
        <v>637</v>
      </c>
    </row>
    <row r="18" ht="23.25" customHeight="1" spans="1:7">
      <c r="A18" s="10"/>
      <c r="B18" s="23" t="s">
        <v>923</v>
      </c>
      <c r="C18" s="15" t="s">
        <v>815</v>
      </c>
      <c r="D18" s="15" t="s">
        <v>603</v>
      </c>
      <c r="E18" s="15" t="s">
        <v>664</v>
      </c>
      <c r="F18" s="15" t="s">
        <v>853</v>
      </c>
      <c r="G18" s="15" t="s">
        <v>637</v>
      </c>
    </row>
    <row r="19" ht="23.25" customHeight="1" spans="1:7">
      <c r="A19" s="10"/>
      <c r="B19" s="23" t="s">
        <v>705</v>
      </c>
      <c r="C19" s="15" t="s">
        <v>815</v>
      </c>
      <c r="D19" s="15" t="s">
        <v>603</v>
      </c>
      <c r="E19" s="15" t="s">
        <v>783</v>
      </c>
      <c r="F19" s="15" t="s">
        <v>786</v>
      </c>
      <c r="G19" s="15" t="s">
        <v>637</v>
      </c>
    </row>
    <row r="20" ht="23.25" customHeight="1" spans="1:7">
      <c r="A20" s="10"/>
      <c r="B20" s="23" t="s">
        <v>924</v>
      </c>
      <c r="C20" s="15" t="s">
        <v>815</v>
      </c>
      <c r="D20" s="15" t="s">
        <v>603</v>
      </c>
      <c r="E20" s="15" t="s">
        <v>783</v>
      </c>
      <c r="F20" s="15" t="s">
        <v>855</v>
      </c>
      <c r="G20" s="15" t="s">
        <v>637</v>
      </c>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9"/>
  <sheetViews>
    <sheetView showGridLines="0" showZeros="0" workbookViewId="0">
      <selection activeCell="F10" sqref="F$1:F$1048576"/>
    </sheetView>
  </sheetViews>
  <sheetFormatPr defaultColWidth="6.875" defaultRowHeight="20.1" customHeight="1"/>
  <cols>
    <col min="1" max="1" width="14.5" style="64" customWidth="1"/>
    <col min="2" max="2" width="33.375" style="64" customWidth="1"/>
    <col min="3" max="5" width="20.625" style="64" customWidth="1"/>
    <col min="6" max="6" width="8.375" style="64"/>
    <col min="7" max="255" width="6.875" style="64"/>
    <col min="256" max="256" width="14.5" style="64" customWidth="1"/>
    <col min="257" max="257" width="33.375" style="64" customWidth="1"/>
    <col min="258" max="260" width="20.625" style="64" customWidth="1"/>
    <col min="261" max="511" width="6.875" style="64"/>
    <col min="512" max="512" width="14.5" style="64" customWidth="1"/>
    <col min="513" max="513" width="33.375" style="64" customWidth="1"/>
    <col min="514" max="516" width="20.625" style="64" customWidth="1"/>
    <col min="517" max="767" width="6.875" style="64"/>
    <col min="768" max="768" width="14.5" style="64" customWidth="1"/>
    <col min="769" max="769" width="33.375" style="64" customWidth="1"/>
    <col min="770" max="772" width="20.625" style="64" customWidth="1"/>
    <col min="773" max="1023" width="6.875" style="64"/>
    <col min="1024" max="1024" width="14.5" style="64" customWidth="1"/>
    <col min="1025" max="1025" width="33.375" style="64" customWidth="1"/>
    <col min="1026" max="1028" width="20.625" style="64" customWidth="1"/>
    <col min="1029" max="1279" width="6.875" style="64"/>
    <col min="1280" max="1280" width="14.5" style="64" customWidth="1"/>
    <col min="1281" max="1281" width="33.375" style="64" customWidth="1"/>
    <col min="1282" max="1284" width="20.625" style="64" customWidth="1"/>
    <col min="1285" max="1535" width="6.875" style="64"/>
    <col min="1536" max="1536" width="14.5" style="64" customWidth="1"/>
    <col min="1537" max="1537" width="33.375" style="64" customWidth="1"/>
    <col min="1538" max="1540" width="20.625" style="64" customWidth="1"/>
    <col min="1541" max="1791" width="6.875" style="64"/>
    <col min="1792" max="1792" width="14.5" style="64" customWidth="1"/>
    <col min="1793" max="1793" width="33.375" style="64" customWidth="1"/>
    <col min="1794" max="1796" width="20.625" style="64" customWidth="1"/>
    <col min="1797" max="2047" width="6.875" style="64"/>
    <col min="2048" max="2048" width="14.5" style="64" customWidth="1"/>
    <col min="2049" max="2049" width="33.375" style="64" customWidth="1"/>
    <col min="2050" max="2052" width="20.625" style="64" customWidth="1"/>
    <col min="2053" max="2303" width="6.875" style="64"/>
    <col min="2304" max="2304" width="14.5" style="64" customWidth="1"/>
    <col min="2305" max="2305" width="33.375" style="64" customWidth="1"/>
    <col min="2306" max="2308" width="20.625" style="64" customWidth="1"/>
    <col min="2309" max="2559" width="6.875" style="64"/>
    <col min="2560" max="2560" width="14.5" style="64" customWidth="1"/>
    <col min="2561" max="2561" width="33.375" style="64" customWidth="1"/>
    <col min="2562" max="2564" width="20.625" style="64" customWidth="1"/>
    <col min="2565" max="2815" width="6.875" style="64"/>
    <col min="2816" max="2816" width="14.5" style="64" customWidth="1"/>
    <col min="2817" max="2817" width="33.375" style="64" customWidth="1"/>
    <col min="2818" max="2820" width="20.625" style="64" customWidth="1"/>
    <col min="2821" max="3071" width="6.875" style="64"/>
    <col min="3072" max="3072" width="14.5" style="64" customWidth="1"/>
    <col min="3073" max="3073" width="33.375" style="64" customWidth="1"/>
    <col min="3074" max="3076" width="20.625" style="64" customWidth="1"/>
    <col min="3077" max="3327" width="6.875" style="64"/>
    <col min="3328" max="3328" width="14.5" style="64" customWidth="1"/>
    <col min="3329" max="3329" width="33.375" style="64" customWidth="1"/>
    <col min="3330" max="3332" width="20.625" style="64" customWidth="1"/>
    <col min="3333" max="3583" width="6.875" style="64"/>
    <col min="3584" max="3584" width="14.5" style="64" customWidth="1"/>
    <col min="3585" max="3585" width="33.375" style="64" customWidth="1"/>
    <col min="3586" max="3588" width="20.625" style="64" customWidth="1"/>
    <col min="3589" max="3839" width="6.875" style="64"/>
    <col min="3840" max="3840" width="14.5" style="64" customWidth="1"/>
    <col min="3841" max="3841" width="33.375" style="64" customWidth="1"/>
    <col min="3842" max="3844" width="20.625" style="64" customWidth="1"/>
    <col min="3845" max="4095" width="6.875" style="64"/>
    <col min="4096" max="4096" width="14.5" style="64" customWidth="1"/>
    <col min="4097" max="4097" width="33.375" style="64" customWidth="1"/>
    <col min="4098" max="4100" width="20.625" style="64" customWidth="1"/>
    <col min="4101" max="4351" width="6.875" style="64"/>
    <col min="4352" max="4352" width="14.5" style="64" customWidth="1"/>
    <col min="4353" max="4353" width="33.375" style="64" customWidth="1"/>
    <col min="4354" max="4356" width="20.625" style="64" customWidth="1"/>
    <col min="4357" max="4607" width="6.875" style="64"/>
    <col min="4608" max="4608" width="14.5" style="64" customWidth="1"/>
    <col min="4609" max="4609" width="33.375" style="64" customWidth="1"/>
    <col min="4610" max="4612" width="20.625" style="64" customWidth="1"/>
    <col min="4613" max="4863" width="6.875" style="64"/>
    <col min="4864" max="4864" width="14.5" style="64" customWidth="1"/>
    <col min="4865" max="4865" width="33.375" style="64" customWidth="1"/>
    <col min="4866" max="4868" width="20.625" style="64" customWidth="1"/>
    <col min="4869" max="5119" width="6.875" style="64"/>
    <col min="5120" max="5120" width="14.5" style="64" customWidth="1"/>
    <col min="5121" max="5121" width="33.375" style="64" customWidth="1"/>
    <col min="5122" max="5124" width="20.625" style="64" customWidth="1"/>
    <col min="5125" max="5375" width="6.875" style="64"/>
    <col min="5376" max="5376" width="14.5" style="64" customWidth="1"/>
    <col min="5377" max="5377" width="33.375" style="64" customWidth="1"/>
    <col min="5378" max="5380" width="20.625" style="64" customWidth="1"/>
    <col min="5381" max="5631" width="6.875" style="64"/>
    <col min="5632" max="5632" width="14.5" style="64" customWidth="1"/>
    <col min="5633" max="5633" width="33.375" style="64" customWidth="1"/>
    <col min="5634" max="5636" width="20.625" style="64" customWidth="1"/>
    <col min="5637" max="5887" width="6.875" style="64"/>
    <col min="5888" max="5888" width="14.5" style="64" customWidth="1"/>
    <col min="5889" max="5889" width="33.375" style="64" customWidth="1"/>
    <col min="5890" max="5892" width="20.625" style="64" customWidth="1"/>
    <col min="5893" max="6143" width="6.875" style="64"/>
    <col min="6144" max="6144" width="14.5" style="64" customWidth="1"/>
    <col min="6145" max="6145" width="33.375" style="64" customWidth="1"/>
    <col min="6146" max="6148" width="20.625" style="64" customWidth="1"/>
    <col min="6149" max="6399" width="6.875" style="64"/>
    <col min="6400" max="6400" width="14.5" style="64" customWidth="1"/>
    <col min="6401" max="6401" width="33.375" style="64" customWidth="1"/>
    <col min="6402" max="6404" width="20.625" style="64" customWidth="1"/>
    <col min="6405" max="6655" width="6.875" style="64"/>
    <col min="6656" max="6656" width="14.5" style="64" customWidth="1"/>
    <col min="6657" max="6657" width="33.375" style="64" customWidth="1"/>
    <col min="6658" max="6660" width="20.625" style="64" customWidth="1"/>
    <col min="6661" max="6911" width="6.875" style="64"/>
    <col min="6912" max="6912" width="14.5" style="64" customWidth="1"/>
    <col min="6913" max="6913" width="33.375" style="64" customWidth="1"/>
    <col min="6914" max="6916" width="20.625" style="64" customWidth="1"/>
    <col min="6917" max="7167" width="6.875" style="64"/>
    <col min="7168" max="7168" width="14.5" style="64" customWidth="1"/>
    <col min="7169" max="7169" width="33.375" style="64" customWidth="1"/>
    <col min="7170" max="7172" width="20.625" style="64" customWidth="1"/>
    <col min="7173" max="7423" width="6.875" style="64"/>
    <col min="7424" max="7424" width="14.5" style="64" customWidth="1"/>
    <col min="7425" max="7425" width="33.375" style="64" customWidth="1"/>
    <col min="7426" max="7428" width="20.625" style="64" customWidth="1"/>
    <col min="7429" max="7679" width="6.875" style="64"/>
    <col min="7680" max="7680" width="14.5" style="64" customWidth="1"/>
    <col min="7681" max="7681" width="33.375" style="64" customWidth="1"/>
    <col min="7682" max="7684" width="20.625" style="64" customWidth="1"/>
    <col min="7685" max="7935" width="6.875" style="64"/>
    <col min="7936" max="7936" width="14.5" style="64" customWidth="1"/>
    <col min="7937" max="7937" width="33.375" style="64" customWidth="1"/>
    <col min="7938" max="7940" width="20.625" style="64" customWidth="1"/>
    <col min="7941" max="8191" width="6.875" style="64"/>
    <col min="8192" max="8192" width="14.5" style="64" customWidth="1"/>
    <col min="8193" max="8193" width="33.375" style="64" customWidth="1"/>
    <col min="8194" max="8196" width="20.625" style="64" customWidth="1"/>
    <col min="8197" max="8447" width="6.875" style="64"/>
    <col min="8448" max="8448" width="14.5" style="64" customWidth="1"/>
    <col min="8449" max="8449" width="33.375" style="64" customWidth="1"/>
    <col min="8450" max="8452" width="20.625" style="64" customWidth="1"/>
    <col min="8453" max="8703" width="6.875" style="64"/>
    <col min="8704" max="8704" width="14.5" style="64" customWidth="1"/>
    <col min="8705" max="8705" width="33.375" style="64" customWidth="1"/>
    <col min="8706" max="8708" width="20.625" style="64" customWidth="1"/>
    <col min="8709" max="8959" width="6.875" style="64"/>
    <col min="8960" max="8960" width="14.5" style="64" customWidth="1"/>
    <col min="8961" max="8961" width="33.375" style="64" customWidth="1"/>
    <col min="8962" max="8964" width="20.625" style="64" customWidth="1"/>
    <col min="8965" max="9215" width="6.875" style="64"/>
    <col min="9216" max="9216" width="14.5" style="64" customWidth="1"/>
    <col min="9217" max="9217" width="33.375" style="64" customWidth="1"/>
    <col min="9218" max="9220" width="20.625" style="64" customWidth="1"/>
    <col min="9221" max="9471" width="6.875" style="64"/>
    <col min="9472" max="9472" width="14.5" style="64" customWidth="1"/>
    <col min="9473" max="9473" width="33.375" style="64" customWidth="1"/>
    <col min="9474" max="9476" width="20.625" style="64" customWidth="1"/>
    <col min="9477" max="9727" width="6.875" style="64"/>
    <col min="9728" max="9728" width="14.5" style="64" customWidth="1"/>
    <col min="9729" max="9729" width="33.375" style="64" customWidth="1"/>
    <col min="9730" max="9732" width="20.625" style="64" customWidth="1"/>
    <col min="9733" max="9983" width="6.875" style="64"/>
    <col min="9984" max="9984" width="14.5" style="64" customWidth="1"/>
    <col min="9985" max="9985" width="33.375" style="64" customWidth="1"/>
    <col min="9986" max="9988" width="20.625" style="64" customWidth="1"/>
    <col min="9989" max="10239" width="6.875" style="64"/>
    <col min="10240" max="10240" width="14.5" style="64" customWidth="1"/>
    <col min="10241" max="10241" width="33.375" style="64" customWidth="1"/>
    <col min="10242" max="10244" width="20.625" style="64" customWidth="1"/>
    <col min="10245" max="10495" width="6.875" style="64"/>
    <col min="10496" max="10496" width="14.5" style="64" customWidth="1"/>
    <col min="10497" max="10497" width="33.375" style="64" customWidth="1"/>
    <col min="10498" max="10500" width="20.625" style="64" customWidth="1"/>
    <col min="10501" max="10751" width="6.875" style="64"/>
    <col min="10752" max="10752" width="14.5" style="64" customWidth="1"/>
    <col min="10753" max="10753" width="33.375" style="64" customWidth="1"/>
    <col min="10754" max="10756" width="20.625" style="64" customWidth="1"/>
    <col min="10757" max="11007" width="6.875" style="64"/>
    <col min="11008" max="11008" width="14.5" style="64" customWidth="1"/>
    <col min="11009" max="11009" width="33.375" style="64" customWidth="1"/>
    <col min="11010" max="11012" width="20.625" style="64" customWidth="1"/>
    <col min="11013" max="11263" width="6.875" style="64"/>
    <col min="11264" max="11264" width="14.5" style="64" customWidth="1"/>
    <col min="11265" max="11265" width="33.375" style="64" customWidth="1"/>
    <col min="11266" max="11268" width="20.625" style="64" customWidth="1"/>
    <col min="11269" max="11519" width="6.875" style="64"/>
    <col min="11520" max="11520" width="14.5" style="64" customWidth="1"/>
    <col min="11521" max="11521" width="33.375" style="64" customWidth="1"/>
    <col min="11522" max="11524" width="20.625" style="64" customWidth="1"/>
    <col min="11525" max="11775" width="6.875" style="64"/>
    <col min="11776" max="11776" width="14.5" style="64" customWidth="1"/>
    <col min="11777" max="11777" width="33.375" style="64" customWidth="1"/>
    <col min="11778" max="11780" width="20.625" style="64" customWidth="1"/>
    <col min="11781" max="12031" width="6.875" style="64"/>
    <col min="12032" max="12032" width="14.5" style="64" customWidth="1"/>
    <col min="12033" max="12033" width="33.375" style="64" customWidth="1"/>
    <col min="12034" max="12036" width="20.625" style="64" customWidth="1"/>
    <col min="12037" max="12287" width="6.875" style="64"/>
    <col min="12288" max="12288" width="14.5" style="64" customWidth="1"/>
    <col min="12289" max="12289" width="33.375" style="64" customWidth="1"/>
    <col min="12290" max="12292" width="20.625" style="64" customWidth="1"/>
    <col min="12293" max="12543" width="6.875" style="64"/>
    <col min="12544" max="12544" width="14.5" style="64" customWidth="1"/>
    <col min="12545" max="12545" width="33.375" style="64" customWidth="1"/>
    <col min="12546" max="12548" width="20.625" style="64" customWidth="1"/>
    <col min="12549" max="12799" width="6.875" style="64"/>
    <col min="12800" max="12800" width="14.5" style="64" customWidth="1"/>
    <col min="12801" max="12801" width="33.375" style="64" customWidth="1"/>
    <col min="12802" max="12804" width="20.625" style="64" customWidth="1"/>
    <col min="12805" max="13055" width="6.875" style="64"/>
    <col min="13056" max="13056" width="14.5" style="64" customWidth="1"/>
    <col min="13057" max="13057" width="33.375" style="64" customWidth="1"/>
    <col min="13058" max="13060" width="20.625" style="64" customWidth="1"/>
    <col min="13061" max="13311" width="6.875" style="64"/>
    <col min="13312" max="13312" width="14.5" style="64" customWidth="1"/>
    <col min="13313" max="13313" width="33.375" style="64" customWidth="1"/>
    <col min="13314" max="13316" width="20.625" style="64" customWidth="1"/>
    <col min="13317" max="13567" width="6.875" style="64"/>
    <col min="13568" max="13568" width="14.5" style="64" customWidth="1"/>
    <col min="13569" max="13569" width="33.375" style="64" customWidth="1"/>
    <col min="13570" max="13572" width="20.625" style="64" customWidth="1"/>
    <col min="13573" max="13823" width="6.875" style="64"/>
    <col min="13824" max="13824" width="14.5" style="64" customWidth="1"/>
    <col min="13825" max="13825" width="33.375" style="64" customWidth="1"/>
    <col min="13826" max="13828" width="20.625" style="64" customWidth="1"/>
    <col min="13829" max="14079" width="6.875" style="64"/>
    <col min="14080" max="14080" width="14.5" style="64" customWidth="1"/>
    <col min="14081" max="14081" width="33.375" style="64" customWidth="1"/>
    <col min="14082" max="14084" width="20.625" style="64" customWidth="1"/>
    <col min="14085" max="14335" width="6.875" style="64"/>
    <col min="14336" max="14336" width="14.5" style="64" customWidth="1"/>
    <col min="14337" max="14337" width="33.375" style="64" customWidth="1"/>
    <col min="14338" max="14340" width="20.625" style="64" customWidth="1"/>
    <col min="14341" max="14591" width="6.875" style="64"/>
    <col min="14592" max="14592" width="14.5" style="64" customWidth="1"/>
    <col min="14593" max="14593" width="33.375" style="64" customWidth="1"/>
    <col min="14594" max="14596" width="20.625" style="64" customWidth="1"/>
    <col min="14597" max="14847" width="6.875" style="64"/>
    <col min="14848" max="14848" width="14.5" style="64" customWidth="1"/>
    <col min="14849" max="14849" width="33.375" style="64" customWidth="1"/>
    <col min="14850" max="14852" width="20.625" style="64" customWidth="1"/>
    <col min="14853" max="15103" width="6.875" style="64"/>
    <col min="15104" max="15104" width="14.5" style="64" customWidth="1"/>
    <col min="15105" max="15105" width="33.375" style="64" customWidth="1"/>
    <col min="15106" max="15108" width="20.625" style="64" customWidth="1"/>
    <col min="15109" max="15359" width="6.875" style="64"/>
    <col min="15360" max="15360" width="14.5" style="64" customWidth="1"/>
    <col min="15361" max="15361" width="33.375" style="64" customWidth="1"/>
    <col min="15362" max="15364" width="20.625" style="64" customWidth="1"/>
    <col min="15365" max="15615" width="6.875" style="64"/>
    <col min="15616" max="15616" width="14.5" style="64" customWidth="1"/>
    <col min="15617" max="15617" width="33.375" style="64" customWidth="1"/>
    <col min="15618" max="15620" width="20.625" style="64" customWidth="1"/>
    <col min="15621" max="15871" width="6.875" style="64"/>
    <col min="15872" max="15872" width="14.5" style="64" customWidth="1"/>
    <col min="15873" max="15873" width="33.375" style="64" customWidth="1"/>
    <col min="15874" max="15876" width="20.625" style="64" customWidth="1"/>
    <col min="15877" max="16127" width="6.875" style="64"/>
    <col min="16128" max="16128" width="14.5" style="64" customWidth="1"/>
    <col min="16129" max="16129" width="33.375" style="64" customWidth="1"/>
    <col min="16130" max="16132" width="20.625" style="64" customWidth="1"/>
    <col min="16133" max="16384" width="6.875" style="64"/>
  </cols>
  <sheetData>
    <row r="1" customHeight="1" spans="1:5">
      <c r="A1" s="65" t="s">
        <v>398</v>
      </c>
      <c r="E1" s="166"/>
    </row>
    <row r="2" ht="44.25" customHeight="1" spans="1:5">
      <c r="A2" s="167" t="s">
        <v>399</v>
      </c>
      <c r="B2" s="168"/>
      <c r="C2" s="168"/>
      <c r="D2" s="168"/>
      <c r="E2" s="168"/>
    </row>
    <row r="3" customHeight="1" spans="1:5">
      <c r="A3" s="168"/>
      <c r="B3" s="168"/>
      <c r="C3" s="168"/>
      <c r="D3" s="168"/>
      <c r="E3" s="168"/>
    </row>
    <row r="4" s="165" customFormat="1" customHeight="1" spans="1:5">
      <c r="A4" s="73"/>
      <c r="B4" s="72"/>
      <c r="C4" s="72"/>
      <c r="D4" s="72"/>
      <c r="E4" s="169" t="s">
        <v>313</v>
      </c>
    </row>
    <row r="5" s="165" customFormat="1" customHeight="1" spans="1:5">
      <c r="A5" s="83" t="s">
        <v>400</v>
      </c>
      <c r="B5" s="83"/>
      <c r="C5" s="83" t="s">
        <v>401</v>
      </c>
      <c r="D5" s="83"/>
      <c r="E5" s="83"/>
    </row>
    <row r="6" s="165" customFormat="1" customHeight="1" spans="1:5">
      <c r="A6" s="83" t="s">
        <v>335</v>
      </c>
      <c r="B6" s="83" t="s">
        <v>336</v>
      </c>
      <c r="C6" s="83" t="s">
        <v>318</v>
      </c>
      <c r="D6" s="83" t="s">
        <v>402</v>
      </c>
      <c r="E6" s="83" t="s">
        <v>403</v>
      </c>
    </row>
    <row r="7" s="165" customFormat="1" customHeight="1" spans="1:9">
      <c r="A7" s="170" t="s">
        <v>404</v>
      </c>
      <c r="B7" s="171" t="s">
        <v>405</v>
      </c>
      <c r="C7" s="95" t="e">
        <f>SUM(C8,C21,C50,#REF!)</f>
        <v>#REF!</v>
      </c>
      <c r="D7" s="95">
        <f>SUM(D8,D21,D50)</f>
        <v>15068.7</v>
      </c>
      <c r="E7" s="95">
        <f>SUM(E8,E21,E50)</f>
        <v>1003.22</v>
      </c>
      <c r="I7" s="135"/>
    </row>
    <row r="8" s="165" customFormat="1" customHeight="1" spans="1:6">
      <c r="A8" s="172" t="s">
        <v>406</v>
      </c>
      <c r="B8" s="173" t="s">
        <v>407</v>
      </c>
      <c r="C8" s="125">
        <f>SUM(C9:C20)</f>
        <v>13391.71</v>
      </c>
      <c r="D8" s="125">
        <f>SUM(D9:D20)</f>
        <v>13391.71</v>
      </c>
      <c r="E8" s="95"/>
      <c r="F8" s="135"/>
    </row>
    <row r="9" s="165" customFormat="1" customHeight="1" spans="1:10">
      <c r="A9" s="172" t="s">
        <v>408</v>
      </c>
      <c r="B9" s="173" t="s">
        <v>409</v>
      </c>
      <c r="C9" s="95">
        <f>D9+E9</f>
        <v>4452.16</v>
      </c>
      <c r="D9" s="95">
        <v>4452.16</v>
      </c>
      <c r="E9" s="95"/>
      <c r="F9" s="135"/>
      <c r="J9" s="135"/>
    </row>
    <row r="10" s="165" customFormat="1" customHeight="1" spans="1:7">
      <c r="A10" s="172" t="s">
        <v>410</v>
      </c>
      <c r="B10" s="173" t="s">
        <v>411</v>
      </c>
      <c r="C10" s="95">
        <f t="shared" ref="C10:C20" si="0">D10+E10</f>
        <v>284.8</v>
      </c>
      <c r="D10" s="95">
        <v>284.8</v>
      </c>
      <c r="E10" s="95"/>
      <c r="G10" s="135"/>
    </row>
    <row r="11" s="165" customFormat="1" customHeight="1" spans="1:7">
      <c r="A11" s="172" t="s">
        <v>412</v>
      </c>
      <c r="B11" s="173" t="s">
        <v>413</v>
      </c>
      <c r="C11" s="95">
        <f t="shared" si="0"/>
        <v>259.24</v>
      </c>
      <c r="D11" s="95">
        <v>259.24</v>
      </c>
      <c r="E11" s="95"/>
      <c r="G11" s="135"/>
    </row>
    <row r="12" s="165" customFormat="1" customHeight="1" spans="1:7">
      <c r="A12" s="172" t="s">
        <v>414</v>
      </c>
      <c r="B12" s="173" t="s">
        <v>415</v>
      </c>
      <c r="C12" s="95">
        <f t="shared" si="0"/>
        <v>4860.93</v>
      </c>
      <c r="D12" s="95">
        <v>4860.93</v>
      </c>
      <c r="E12" s="95"/>
      <c r="F12" s="135"/>
      <c r="G12" s="135"/>
    </row>
    <row r="13" s="165" customFormat="1" customHeight="1" spans="1:9">
      <c r="A13" s="172" t="s">
        <v>416</v>
      </c>
      <c r="B13" s="173" t="s">
        <v>417</v>
      </c>
      <c r="C13" s="95">
        <f t="shared" si="0"/>
        <v>1219.34</v>
      </c>
      <c r="D13" s="95">
        <v>1219.34</v>
      </c>
      <c r="E13" s="95"/>
      <c r="I13" s="135"/>
    </row>
    <row r="14" s="165" customFormat="1" customHeight="1" spans="1:10">
      <c r="A14" s="172" t="s">
        <v>418</v>
      </c>
      <c r="B14" s="173" t="s">
        <v>419</v>
      </c>
      <c r="C14" s="95">
        <f t="shared" si="0"/>
        <v>609.67</v>
      </c>
      <c r="D14" s="95">
        <v>609.67</v>
      </c>
      <c r="E14" s="95"/>
      <c r="F14" s="135"/>
      <c r="J14" s="135"/>
    </row>
    <row r="15" s="165" customFormat="1" customHeight="1" spans="1:10">
      <c r="A15" s="172" t="s">
        <v>420</v>
      </c>
      <c r="B15" s="173" t="s">
        <v>421</v>
      </c>
      <c r="C15" s="95">
        <f t="shared" si="0"/>
        <v>1076.5</v>
      </c>
      <c r="D15" s="95">
        <v>1076.5</v>
      </c>
      <c r="E15" s="95"/>
      <c r="F15" s="135"/>
      <c r="G15" s="135"/>
      <c r="J15" s="135"/>
    </row>
    <row r="16" s="165" customFormat="1" customHeight="1" spans="1:10">
      <c r="A16" s="172" t="s">
        <v>422</v>
      </c>
      <c r="B16" s="173" t="s">
        <v>423</v>
      </c>
      <c r="C16" s="95">
        <f t="shared" si="0"/>
        <v>0</v>
      </c>
      <c r="D16" s="95"/>
      <c r="E16" s="95"/>
      <c r="F16" s="135"/>
      <c r="J16" s="135"/>
    </row>
    <row r="17" s="165" customFormat="1" customHeight="1" spans="1:10">
      <c r="A17" s="172" t="s">
        <v>424</v>
      </c>
      <c r="B17" s="173" t="s">
        <v>425</v>
      </c>
      <c r="C17" s="95">
        <f t="shared" si="0"/>
        <v>80.08</v>
      </c>
      <c r="D17" s="95">
        <v>80.08</v>
      </c>
      <c r="E17" s="95"/>
      <c r="F17" s="135"/>
      <c r="J17" s="135"/>
    </row>
    <row r="18" s="165" customFormat="1" customHeight="1" spans="1:10">
      <c r="A18" s="172" t="s">
        <v>426</v>
      </c>
      <c r="B18" s="173" t="s">
        <v>427</v>
      </c>
      <c r="C18" s="95">
        <f t="shared" si="0"/>
        <v>173.3</v>
      </c>
      <c r="D18" s="95">
        <v>173.3</v>
      </c>
      <c r="E18" s="95"/>
      <c r="F18" s="135"/>
      <c r="J18" s="135"/>
    </row>
    <row r="19" s="165" customFormat="1" customHeight="1" spans="1:10">
      <c r="A19" s="172" t="s">
        <v>428</v>
      </c>
      <c r="B19" s="173" t="s">
        <v>429</v>
      </c>
      <c r="C19" s="95">
        <f t="shared" si="0"/>
        <v>43.36</v>
      </c>
      <c r="D19" s="95">
        <v>43.36</v>
      </c>
      <c r="E19" s="95"/>
      <c r="F19" s="135"/>
      <c r="H19" s="135"/>
      <c r="J19" s="135"/>
    </row>
    <row r="20" s="165" customFormat="1" customHeight="1" spans="1:10">
      <c r="A20" s="172" t="s">
        <v>430</v>
      </c>
      <c r="B20" s="173" t="s">
        <v>431</v>
      </c>
      <c r="C20" s="95">
        <f t="shared" si="0"/>
        <v>332.33</v>
      </c>
      <c r="D20" s="95">
        <v>332.33</v>
      </c>
      <c r="E20" s="95"/>
      <c r="F20" s="135"/>
      <c r="J20" s="135"/>
    </row>
    <row r="21" s="165" customFormat="1" customHeight="1" spans="1:6">
      <c r="A21" s="172" t="s">
        <v>432</v>
      </c>
      <c r="B21" s="173" t="s">
        <v>433</v>
      </c>
      <c r="C21" s="95">
        <f t="shared" ref="C21:C24" si="1">D21+E21</f>
        <v>1003.22</v>
      </c>
      <c r="D21" s="125">
        <f>SUM(D22:D49)</f>
        <v>0</v>
      </c>
      <c r="E21" s="125">
        <f>SUM(E22:E49)</f>
        <v>1003.22</v>
      </c>
      <c r="F21" s="135"/>
    </row>
    <row r="22" s="165" customFormat="1" customHeight="1" spans="1:13">
      <c r="A22" s="172" t="s">
        <v>434</v>
      </c>
      <c r="B22" s="126" t="s">
        <v>435</v>
      </c>
      <c r="C22" s="95">
        <f t="shared" si="1"/>
        <v>201.25</v>
      </c>
      <c r="D22" s="95"/>
      <c r="E22" s="95">
        <v>201.25</v>
      </c>
      <c r="F22" s="135"/>
      <c r="G22" s="135"/>
      <c r="M22" s="135"/>
    </row>
    <row r="23" s="165" customFormat="1" customHeight="1" spans="1:6">
      <c r="A23" s="172" t="s">
        <v>436</v>
      </c>
      <c r="B23" s="174" t="s">
        <v>437</v>
      </c>
      <c r="C23" s="95">
        <f t="shared" si="1"/>
        <v>17</v>
      </c>
      <c r="D23" s="95"/>
      <c r="E23" s="95">
        <v>17</v>
      </c>
      <c r="F23" s="135"/>
    </row>
    <row r="24" s="165" customFormat="1" customHeight="1" spans="1:9">
      <c r="A24" s="172" t="s">
        <v>438</v>
      </c>
      <c r="B24" s="174" t="s">
        <v>439</v>
      </c>
      <c r="C24" s="95">
        <f t="shared" si="1"/>
        <v>0.97</v>
      </c>
      <c r="D24" s="95"/>
      <c r="E24" s="95">
        <v>0.97</v>
      </c>
      <c r="F24" s="135"/>
      <c r="G24" s="135"/>
      <c r="I24" s="135"/>
    </row>
    <row r="25" s="165" customFormat="1" customHeight="1" spans="1:7">
      <c r="A25" s="172" t="s">
        <v>440</v>
      </c>
      <c r="B25" s="174" t="s">
        <v>441</v>
      </c>
      <c r="C25" s="95">
        <f t="shared" ref="C25:C50" si="2">D25+E25</f>
        <v>0.18</v>
      </c>
      <c r="D25" s="95"/>
      <c r="E25" s="95">
        <v>0.18</v>
      </c>
      <c r="F25" s="135"/>
      <c r="G25" s="135"/>
    </row>
    <row r="26" s="165" customFormat="1" customHeight="1" spans="1:6">
      <c r="A26" s="172" t="s">
        <v>442</v>
      </c>
      <c r="B26" s="174" t="s">
        <v>443</v>
      </c>
      <c r="C26" s="95">
        <f t="shared" si="2"/>
        <v>4.44</v>
      </c>
      <c r="D26" s="95"/>
      <c r="E26" s="95">
        <v>4.44</v>
      </c>
      <c r="F26" s="135"/>
    </row>
    <row r="27" s="165" customFormat="1" customHeight="1" spans="1:11">
      <c r="A27" s="172" t="s">
        <v>444</v>
      </c>
      <c r="B27" s="174" t="s">
        <v>445</v>
      </c>
      <c r="C27" s="95">
        <f t="shared" si="2"/>
        <v>33.6</v>
      </c>
      <c r="D27" s="95"/>
      <c r="E27" s="95">
        <v>33.6</v>
      </c>
      <c r="F27" s="135"/>
      <c r="H27" s="135"/>
      <c r="K27" s="135"/>
    </row>
    <row r="28" s="165" customFormat="1" customHeight="1" spans="1:7">
      <c r="A28" s="172" t="s">
        <v>446</v>
      </c>
      <c r="B28" s="174" t="s">
        <v>447</v>
      </c>
      <c r="C28" s="95">
        <f t="shared" si="2"/>
        <v>31.07</v>
      </c>
      <c r="D28" s="95"/>
      <c r="E28" s="95">
        <v>31.07</v>
      </c>
      <c r="F28" s="135"/>
      <c r="G28" s="135"/>
    </row>
    <row r="29" s="165" customFormat="1" customHeight="1" spans="1:6">
      <c r="A29" s="172" t="s">
        <v>448</v>
      </c>
      <c r="B29" s="174" t="s">
        <v>449</v>
      </c>
      <c r="C29" s="95">
        <f t="shared" si="2"/>
        <v>0</v>
      </c>
      <c r="D29" s="95"/>
      <c r="E29" s="95"/>
      <c r="F29" s="135"/>
    </row>
    <row r="30" s="165" customFormat="1" customHeight="1" spans="1:6">
      <c r="A30" s="172" t="s">
        <v>450</v>
      </c>
      <c r="B30" s="174" t="s">
        <v>451</v>
      </c>
      <c r="C30" s="95">
        <f t="shared" si="2"/>
        <v>2.63</v>
      </c>
      <c r="D30" s="95"/>
      <c r="E30" s="95">
        <v>2.63</v>
      </c>
      <c r="F30" s="135"/>
    </row>
    <row r="31" s="165" customFormat="1" customHeight="1" spans="1:6">
      <c r="A31" s="172" t="s">
        <v>452</v>
      </c>
      <c r="B31" s="126" t="s">
        <v>453</v>
      </c>
      <c r="C31" s="95">
        <f t="shared" si="2"/>
        <v>320.4</v>
      </c>
      <c r="D31" s="95"/>
      <c r="E31" s="95">
        <v>320.4</v>
      </c>
      <c r="F31" s="135"/>
    </row>
    <row r="32" s="165" customFormat="1" customHeight="1" spans="1:15">
      <c r="A32" s="172" t="s">
        <v>454</v>
      </c>
      <c r="B32" s="126" t="s">
        <v>455</v>
      </c>
      <c r="C32" s="95">
        <f t="shared" si="2"/>
        <v>0</v>
      </c>
      <c r="D32" s="95"/>
      <c r="E32" s="95"/>
      <c r="F32" s="135"/>
      <c r="O32" s="135"/>
    </row>
    <row r="33" s="165" customFormat="1" customHeight="1" spans="1:10">
      <c r="A33" s="172" t="s">
        <v>456</v>
      </c>
      <c r="B33" s="174" t="s">
        <v>457</v>
      </c>
      <c r="C33" s="95">
        <f t="shared" si="2"/>
        <v>25</v>
      </c>
      <c r="D33" s="95"/>
      <c r="E33" s="95">
        <v>25</v>
      </c>
      <c r="F33" s="135"/>
      <c r="G33" s="135"/>
      <c r="J33" s="135"/>
    </row>
    <row r="34" s="165" customFormat="1" customHeight="1" spans="1:8">
      <c r="A34" s="172" t="s">
        <v>458</v>
      </c>
      <c r="B34" s="174" t="s">
        <v>459</v>
      </c>
      <c r="C34" s="95">
        <f t="shared" si="2"/>
        <v>0</v>
      </c>
      <c r="D34" s="95"/>
      <c r="E34" s="95"/>
      <c r="F34" s="135"/>
      <c r="G34" s="135"/>
      <c r="H34" s="135"/>
    </row>
    <row r="35" s="165" customFormat="1" customHeight="1" spans="1:9">
      <c r="A35" s="172" t="s">
        <v>460</v>
      </c>
      <c r="B35" s="174" t="s">
        <v>461</v>
      </c>
      <c r="C35" s="95">
        <f t="shared" si="2"/>
        <v>12.45</v>
      </c>
      <c r="D35" s="95"/>
      <c r="E35" s="95">
        <v>12.45</v>
      </c>
      <c r="F35" s="135"/>
      <c r="G35" s="135"/>
      <c r="H35" s="135"/>
      <c r="I35" s="135"/>
    </row>
    <row r="36" s="165" customFormat="1" customHeight="1" spans="1:7">
      <c r="A36" s="172" t="s">
        <v>462</v>
      </c>
      <c r="B36" s="174" t="s">
        <v>463</v>
      </c>
      <c r="C36" s="95">
        <f t="shared" si="2"/>
        <v>20.98</v>
      </c>
      <c r="D36" s="95"/>
      <c r="E36" s="95">
        <v>20.98</v>
      </c>
      <c r="F36" s="135"/>
      <c r="G36" s="135"/>
    </row>
    <row r="37" s="165" customFormat="1" customHeight="1" spans="1:8">
      <c r="A37" s="172" t="s">
        <v>464</v>
      </c>
      <c r="B37" s="174" t="s">
        <v>465</v>
      </c>
      <c r="C37" s="95">
        <f t="shared" si="2"/>
        <v>7.22</v>
      </c>
      <c r="D37" s="95"/>
      <c r="E37" s="95">
        <v>7.22</v>
      </c>
      <c r="F37" s="135"/>
      <c r="H37" s="135"/>
    </row>
    <row r="38" s="165" customFormat="1" customHeight="1" spans="1:7">
      <c r="A38" s="172" t="s">
        <v>466</v>
      </c>
      <c r="B38" s="174" t="s">
        <v>467</v>
      </c>
      <c r="C38" s="95">
        <f t="shared" si="2"/>
        <v>4.95</v>
      </c>
      <c r="D38" s="95"/>
      <c r="E38" s="95">
        <v>4.95</v>
      </c>
      <c r="F38" s="135"/>
      <c r="G38" s="135"/>
    </row>
    <row r="39" s="165" customFormat="1" customHeight="1" spans="1:6">
      <c r="A39" s="172" t="s">
        <v>468</v>
      </c>
      <c r="B39" s="174" t="s">
        <v>469</v>
      </c>
      <c r="C39" s="95">
        <f t="shared" si="2"/>
        <v>0</v>
      </c>
      <c r="D39" s="95"/>
      <c r="E39" s="95"/>
      <c r="F39" s="135"/>
    </row>
    <row r="40" s="165" customFormat="1" customHeight="1" spans="1:7">
      <c r="A40" s="172" t="s">
        <v>470</v>
      </c>
      <c r="B40" s="174" t="s">
        <v>471</v>
      </c>
      <c r="C40" s="95">
        <f t="shared" si="2"/>
        <v>0</v>
      </c>
      <c r="D40" s="95"/>
      <c r="E40" s="95"/>
      <c r="F40" s="135"/>
      <c r="G40" s="135"/>
    </row>
    <row r="41" s="165" customFormat="1" customHeight="1" spans="1:7">
      <c r="A41" s="172" t="s">
        <v>472</v>
      </c>
      <c r="B41" s="174" t="s">
        <v>473</v>
      </c>
      <c r="C41" s="95">
        <f t="shared" si="2"/>
        <v>0</v>
      </c>
      <c r="D41" s="95"/>
      <c r="E41" s="95"/>
      <c r="F41" s="135"/>
      <c r="G41" s="135"/>
    </row>
    <row r="42" s="165" customFormat="1" customHeight="1" spans="1:18">
      <c r="A42" s="172" t="s">
        <v>474</v>
      </c>
      <c r="B42" s="174" t="s">
        <v>475</v>
      </c>
      <c r="C42" s="95">
        <f t="shared" si="2"/>
        <v>62.87</v>
      </c>
      <c r="D42" s="95"/>
      <c r="E42" s="95">
        <v>62.87</v>
      </c>
      <c r="F42" s="135"/>
      <c r="I42" s="135"/>
      <c r="R42" s="135"/>
    </row>
    <row r="43" s="165" customFormat="1" customHeight="1" spans="1:6">
      <c r="A43" s="172" t="s">
        <v>476</v>
      </c>
      <c r="B43" s="174" t="s">
        <v>477</v>
      </c>
      <c r="C43" s="95">
        <f t="shared" si="2"/>
        <v>0</v>
      </c>
      <c r="D43" s="95"/>
      <c r="E43" s="95"/>
      <c r="F43" s="135"/>
    </row>
    <row r="44" s="165" customFormat="1" customHeight="1" spans="1:8">
      <c r="A44" s="172" t="s">
        <v>478</v>
      </c>
      <c r="B44" s="126" t="s">
        <v>479</v>
      </c>
      <c r="C44" s="95">
        <f t="shared" si="2"/>
        <v>27.97</v>
      </c>
      <c r="D44" s="95"/>
      <c r="E44" s="95">
        <v>27.97</v>
      </c>
      <c r="F44" s="135"/>
      <c r="G44" s="135"/>
      <c r="H44" s="135"/>
    </row>
    <row r="45" s="165" customFormat="1" customHeight="1" spans="1:6">
      <c r="A45" s="172" t="s">
        <v>480</v>
      </c>
      <c r="B45" s="174" t="s">
        <v>481</v>
      </c>
      <c r="C45" s="95">
        <f t="shared" si="2"/>
        <v>22.61</v>
      </c>
      <c r="D45" s="95"/>
      <c r="E45" s="95">
        <v>22.61</v>
      </c>
      <c r="F45" s="135"/>
    </row>
    <row r="46" s="165" customFormat="1" customHeight="1" spans="1:15">
      <c r="A46" s="172" t="s">
        <v>482</v>
      </c>
      <c r="B46" s="174" t="s">
        <v>483</v>
      </c>
      <c r="C46" s="95">
        <f t="shared" si="2"/>
        <v>136.5</v>
      </c>
      <c r="D46" s="95"/>
      <c r="E46" s="95">
        <v>136.5</v>
      </c>
      <c r="F46" s="135"/>
      <c r="H46" s="135"/>
      <c r="O46" s="135"/>
    </row>
    <row r="47" s="165" customFormat="1" customHeight="1" spans="1:15">
      <c r="A47" s="172" t="s">
        <v>484</v>
      </c>
      <c r="B47" s="174" t="s">
        <v>485</v>
      </c>
      <c r="C47" s="95">
        <f t="shared" si="2"/>
        <v>62.28</v>
      </c>
      <c r="D47" s="95"/>
      <c r="E47" s="95">
        <v>62.28</v>
      </c>
      <c r="F47" s="135"/>
      <c r="G47" s="135"/>
      <c r="O47" s="135"/>
    </row>
    <row r="48" s="165" customFormat="1" customHeight="1" spans="1:9">
      <c r="A48" s="172" t="s">
        <v>486</v>
      </c>
      <c r="B48" s="174" t="s">
        <v>487</v>
      </c>
      <c r="C48" s="95">
        <f t="shared" si="2"/>
        <v>0</v>
      </c>
      <c r="D48" s="95"/>
      <c r="E48" s="95"/>
      <c r="F48" s="135"/>
      <c r="G48" s="135"/>
      <c r="I48" s="135"/>
    </row>
    <row r="49" s="165" customFormat="1" customHeight="1" spans="1:8">
      <c r="A49" s="172" t="s">
        <v>488</v>
      </c>
      <c r="B49" s="174" t="s">
        <v>489</v>
      </c>
      <c r="C49" s="95">
        <f t="shared" si="2"/>
        <v>8.85</v>
      </c>
      <c r="D49" s="95"/>
      <c r="E49" s="95">
        <v>8.85</v>
      </c>
      <c r="F49" s="135"/>
      <c r="G49" s="135"/>
      <c r="H49" s="135"/>
    </row>
    <row r="50" s="165" customFormat="1" customHeight="1" spans="1:7">
      <c r="A50" s="172" t="s">
        <v>490</v>
      </c>
      <c r="B50" s="173" t="s">
        <v>491</v>
      </c>
      <c r="C50" s="95">
        <f t="shared" si="2"/>
        <v>1676.99</v>
      </c>
      <c r="D50" s="125">
        <f>SUM(D51:D56)</f>
        <v>1676.99</v>
      </c>
      <c r="E50" s="125">
        <f>SUM(E51:E56)</f>
        <v>0</v>
      </c>
      <c r="G50" s="135"/>
    </row>
    <row r="51" s="165" customFormat="1" customHeight="1" spans="1:7">
      <c r="A51" s="172" t="s">
        <v>492</v>
      </c>
      <c r="B51" s="173" t="s">
        <v>493</v>
      </c>
      <c r="C51" s="95">
        <f t="shared" ref="C51:C56" si="3">D51+E51</f>
        <v>25.96</v>
      </c>
      <c r="D51" s="125">
        <v>25.96</v>
      </c>
      <c r="E51" s="95"/>
      <c r="G51" s="135"/>
    </row>
    <row r="52" s="165" customFormat="1" customHeight="1" spans="1:6">
      <c r="A52" s="172" t="s">
        <v>494</v>
      </c>
      <c r="B52" s="174" t="s">
        <v>495</v>
      </c>
      <c r="C52" s="95">
        <f t="shared" si="3"/>
        <v>21.75</v>
      </c>
      <c r="D52" s="95">
        <v>21.75</v>
      </c>
      <c r="E52" s="95"/>
      <c r="F52" s="135"/>
    </row>
    <row r="53" s="165" customFormat="1" customHeight="1" spans="1:9">
      <c r="A53" s="172" t="s">
        <v>496</v>
      </c>
      <c r="B53" s="174" t="s">
        <v>497</v>
      </c>
      <c r="C53" s="95">
        <f t="shared" si="3"/>
        <v>0</v>
      </c>
      <c r="D53" s="95"/>
      <c r="E53" s="95"/>
      <c r="F53" s="135"/>
      <c r="H53" s="135"/>
      <c r="I53" s="135"/>
    </row>
    <row r="54" s="165" customFormat="1" customHeight="1" spans="1:7">
      <c r="A54" s="172" t="s">
        <v>498</v>
      </c>
      <c r="B54" s="174" t="s">
        <v>429</v>
      </c>
      <c r="C54" s="95">
        <f t="shared" si="3"/>
        <v>21.2</v>
      </c>
      <c r="D54" s="95">
        <v>21.2</v>
      </c>
      <c r="E54" s="95"/>
      <c r="F54" s="135"/>
      <c r="G54" s="135"/>
    </row>
    <row r="55" s="165" customFormat="1" customHeight="1" spans="1:6">
      <c r="A55" s="172" t="s">
        <v>499</v>
      </c>
      <c r="B55" s="174" t="s">
        <v>500</v>
      </c>
      <c r="C55" s="95">
        <f t="shared" si="3"/>
        <v>0.17</v>
      </c>
      <c r="D55" s="95">
        <v>0.17</v>
      </c>
      <c r="E55" s="95"/>
      <c r="F55" s="135"/>
    </row>
    <row r="56" s="165" customFormat="1" customHeight="1" spans="1:6">
      <c r="A56" s="172" t="s">
        <v>501</v>
      </c>
      <c r="B56" s="174" t="s">
        <v>502</v>
      </c>
      <c r="C56" s="95">
        <f t="shared" si="3"/>
        <v>1607.91</v>
      </c>
      <c r="D56" s="95">
        <v>1607.91</v>
      </c>
      <c r="E56" s="95"/>
      <c r="F56" s="135"/>
    </row>
    <row r="57" s="165" customFormat="1" customHeight="1" spans="1:5">
      <c r="A57" s="175"/>
      <c r="B57" s="176"/>
      <c r="C57" s="104"/>
      <c r="D57" s="104"/>
      <c r="E57" s="104"/>
    </row>
    <row r="58" customHeight="1" spans="1:5">
      <c r="A58" s="175"/>
      <c r="B58" s="176"/>
      <c r="C58" s="104"/>
      <c r="D58" s="104"/>
      <c r="E58" s="104"/>
    </row>
    <row r="59" customHeight="1" spans="4:13">
      <c r="D59" s="66"/>
      <c r="E59" s="66"/>
      <c r="M59" s="66"/>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opLeftCell="A11" workbookViewId="0">
      <selection activeCell="B11" sqref="B11:G22"/>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925</v>
      </c>
      <c r="C4" s="8"/>
      <c r="D4" s="8"/>
      <c r="E4" s="8" t="s">
        <v>625</v>
      </c>
      <c r="F4" s="8" t="s">
        <v>591</v>
      </c>
      <c r="G4" s="8"/>
    </row>
    <row r="5" ht="27.75" customHeight="1" spans="1:7">
      <c r="A5" s="8" t="s">
        <v>626</v>
      </c>
      <c r="B5" s="8">
        <v>15</v>
      </c>
      <c r="C5" s="8"/>
      <c r="D5" s="8"/>
      <c r="E5" s="8" t="s">
        <v>627</v>
      </c>
      <c r="F5" s="8"/>
      <c r="G5" s="8"/>
    </row>
    <row r="6" ht="27.75" customHeight="1" spans="1:7">
      <c r="A6" s="8"/>
      <c r="B6" s="8"/>
      <c r="C6" s="8"/>
      <c r="D6" s="8"/>
      <c r="E6" s="8" t="s">
        <v>628</v>
      </c>
      <c r="F6" s="8">
        <v>15</v>
      </c>
      <c r="G6" s="8"/>
    </row>
    <row r="7" ht="34.5" customHeight="1" spans="1:7">
      <c r="A7" s="8" t="s">
        <v>629</v>
      </c>
      <c r="B7" s="8" t="s">
        <v>926</v>
      </c>
      <c r="C7" s="8"/>
      <c r="D7" s="8"/>
      <c r="E7" s="8"/>
      <c r="F7" s="8"/>
      <c r="G7" s="8"/>
    </row>
    <row r="8" ht="34.5" customHeight="1" spans="1:7">
      <c r="A8" s="8" t="s">
        <v>631</v>
      </c>
      <c r="B8" s="8" t="s">
        <v>927</v>
      </c>
      <c r="C8" s="8"/>
      <c r="D8" s="8"/>
      <c r="E8" s="8"/>
      <c r="F8" s="8"/>
      <c r="G8" s="8"/>
    </row>
    <row r="9" ht="34.5" customHeight="1" spans="1:7">
      <c r="A9" s="8" t="s">
        <v>633</v>
      </c>
      <c r="B9" s="8" t="s">
        <v>928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929</v>
      </c>
      <c r="C11" s="26">
        <v>15</v>
      </c>
      <c r="D11" s="15" t="s">
        <v>725</v>
      </c>
      <c r="E11" s="15" t="s">
        <v>664</v>
      </c>
      <c r="F11" s="15" t="s">
        <v>930</v>
      </c>
      <c r="G11" s="15" t="s">
        <v>637</v>
      </c>
    </row>
    <row r="12" ht="23.25" customHeight="1" spans="1:7">
      <c r="A12" s="10"/>
      <c r="B12" s="15" t="s">
        <v>931</v>
      </c>
      <c r="C12" s="26">
        <v>15</v>
      </c>
      <c r="D12" s="15" t="s">
        <v>725</v>
      </c>
      <c r="E12" s="15" t="s">
        <v>664</v>
      </c>
      <c r="F12" s="15" t="s">
        <v>932</v>
      </c>
      <c r="G12" s="15" t="s">
        <v>637</v>
      </c>
    </row>
    <row r="13" ht="23.25" customHeight="1" spans="1:7">
      <c r="A13" s="10"/>
      <c r="B13" s="15" t="s">
        <v>933</v>
      </c>
      <c r="C13" s="26">
        <v>10</v>
      </c>
      <c r="D13" s="15" t="s">
        <v>603</v>
      </c>
      <c r="E13" s="15" t="s">
        <v>664</v>
      </c>
      <c r="F13" s="15" t="s">
        <v>786</v>
      </c>
      <c r="G13" s="15" t="s">
        <v>637</v>
      </c>
    </row>
    <row r="14" ht="23.25" customHeight="1" spans="1:7">
      <c r="A14" s="10"/>
      <c r="B14" s="15" t="s">
        <v>934</v>
      </c>
      <c r="C14" s="26">
        <v>10</v>
      </c>
      <c r="D14" s="15" t="s">
        <v>603</v>
      </c>
      <c r="E14" s="15" t="s">
        <v>664</v>
      </c>
      <c r="F14" s="15" t="s">
        <v>935</v>
      </c>
      <c r="G14" s="15" t="s">
        <v>637</v>
      </c>
    </row>
    <row r="15" ht="23.25" customHeight="1" spans="1:7">
      <c r="A15" s="10"/>
      <c r="B15" s="15" t="s">
        <v>936</v>
      </c>
      <c r="C15" s="26">
        <v>10</v>
      </c>
      <c r="D15" s="15" t="s">
        <v>603</v>
      </c>
      <c r="E15" s="15" t="s">
        <v>607</v>
      </c>
      <c r="F15" s="15" t="s">
        <v>843</v>
      </c>
      <c r="G15" s="15" t="s">
        <v>637</v>
      </c>
    </row>
    <row r="16" ht="23.25" customHeight="1" spans="1:7">
      <c r="A16" s="10"/>
      <c r="B16" s="15" t="s">
        <v>929</v>
      </c>
      <c r="C16" s="26">
        <v>5</v>
      </c>
      <c r="D16" s="15" t="s">
        <v>679</v>
      </c>
      <c r="E16" s="15" t="s">
        <v>607</v>
      </c>
      <c r="F16" s="15" t="s">
        <v>937</v>
      </c>
      <c r="G16" s="15" t="s">
        <v>641</v>
      </c>
    </row>
    <row r="17" ht="23.25" customHeight="1" spans="1:7">
      <c r="A17" s="10"/>
      <c r="B17" s="15" t="s">
        <v>931</v>
      </c>
      <c r="C17" s="26">
        <v>5</v>
      </c>
      <c r="D17" s="15" t="s">
        <v>679</v>
      </c>
      <c r="E17" s="15" t="s">
        <v>607</v>
      </c>
      <c r="F17" s="15" t="s">
        <v>869</v>
      </c>
      <c r="G17" s="15" t="s">
        <v>641</v>
      </c>
    </row>
    <row r="18" ht="23.25" customHeight="1" spans="1:7">
      <c r="A18" s="10"/>
      <c r="B18" s="23" t="s">
        <v>938</v>
      </c>
      <c r="C18" s="26">
        <v>5</v>
      </c>
      <c r="D18" s="15" t="s">
        <v>603</v>
      </c>
      <c r="E18" s="15" t="s">
        <v>664</v>
      </c>
      <c r="F18" s="15" t="s">
        <v>786</v>
      </c>
      <c r="G18" s="15" t="s">
        <v>641</v>
      </c>
    </row>
    <row r="19" ht="23.25" customHeight="1" spans="1:7">
      <c r="A19" s="10"/>
      <c r="B19" s="23" t="s">
        <v>642</v>
      </c>
      <c r="C19" s="26">
        <v>10</v>
      </c>
      <c r="D19" s="15" t="s">
        <v>603</v>
      </c>
      <c r="E19" s="15" t="s">
        <v>664</v>
      </c>
      <c r="F19" s="15" t="s">
        <v>786</v>
      </c>
      <c r="G19" s="15" t="s">
        <v>641</v>
      </c>
    </row>
    <row r="20" ht="23.25" customHeight="1" spans="1:7">
      <c r="A20" s="10"/>
      <c r="B20" s="23" t="s">
        <v>939</v>
      </c>
      <c r="C20" s="26">
        <v>5</v>
      </c>
      <c r="D20" s="15" t="s">
        <v>603</v>
      </c>
      <c r="E20" s="15" t="s">
        <v>940</v>
      </c>
      <c r="F20" s="15" t="s">
        <v>869</v>
      </c>
      <c r="G20" s="15" t="s">
        <v>641</v>
      </c>
    </row>
    <row r="21" ht="23.25" customHeight="1" spans="1:7">
      <c r="A21" s="10"/>
      <c r="B21" s="23" t="s">
        <v>806</v>
      </c>
      <c r="C21" s="26">
        <v>5</v>
      </c>
      <c r="D21" s="15" t="s">
        <v>603</v>
      </c>
      <c r="E21" s="15" t="s">
        <v>607</v>
      </c>
      <c r="F21" s="15" t="s">
        <v>843</v>
      </c>
      <c r="G21" s="15" t="s">
        <v>641</v>
      </c>
    </row>
    <row r="22" ht="23.25" customHeight="1" spans="1:7">
      <c r="A22" s="10"/>
      <c r="B22" s="23" t="s">
        <v>941</v>
      </c>
      <c r="C22" s="26">
        <v>5</v>
      </c>
      <c r="D22" s="15" t="s">
        <v>603</v>
      </c>
      <c r="E22" s="15" t="s">
        <v>940</v>
      </c>
      <c r="F22" s="15" t="s">
        <v>869</v>
      </c>
      <c r="G22" s="15" t="s">
        <v>641</v>
      </c>
    </row>
    <row r="23" spans="1:7">
      <c r="A23" s="24" t="s">
        <v>643</v>
      </c>
      <c r="B23" s="24"/>
      <c r="C23" s="24"/>
      <c r="D23" s="24"/>
      <c r="E23" s="24"/>
      <c r="F23" s="24"/>
      <c r="G23" s="24"/>
    </row>
    <row r="24" spans="1:7">
      <c r="A24" s="25"/>
      <c r="B24" s="25"/>
      <c r="C24" s="25"/>
      <c r="D24" s="25"/>
      <c r="E24" s="25"/>
      <c r="F24" s="25"/>
      <c r="G24" s="25"/>
    </row>
  </sheetData>
  <mergeCells count="12">
    <mergeCell ref="A2:G2"/>
    <mergeCell ref="B4:D4"/>
    <mergeCell ref="F4:G4"/>
    <mergeCell ref="F5:G5"/>
    <mergeCell ref="F6:G6"/>
    <mergeCell ref="B7:G7"/>
    <mergeCell ref="B8:G8"/>
    <mergeCell ref="B9:G9"/>
    <mergeCell ref="A5:A6"/>
    <mergeCell ref="A10:A22"/>
    <mergeCell ref="A23:G24"/>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B11" sqref="B11:G22"/>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942</v>
      </c>
      <c r="C4" s="8"/>
      <c r="D4" s="8"/>
      <c r="E4" s="8" t="s">
        <v>625</v>
      </c>
      <c r="F4" s="8" t="s">
        <v>591</v>
      </c>
      <c r="G4" s="8"/>
    </row>
    <row r="5" ht="27.75" customHeight="1" spans="1:7">
      <c r="A5" s="8" t="s">
        <v>626</v>
      </c>
      <c r="B5" s="8">
        <v>30</v>
      </c>
      <c r="C5" s="8"/>
      <c r="D5" s="8"/>
      <c r="E5" s="8" t="s">
        <v>627</v>
      </c>
      <c r="F5" s="8"/>
      <c r="G5" s="8"/>
    </row>
    <row r="6" ht="27.75" customHeight="1" spans="1:7">
      <c r="A6" s="8"/>
      <c r="B6" s="8"/>
      <c r="C6" s="8"/>
      <c r="D6" s="8"/>
      <c r="E6" s="8" t="s">
        <v>628</v>
      </c>
      <c r="F6" s="8">
        <v>30</v>
      </c>
      <c r="G6" s="8"/>
    </row>
    <row r="7" ht="34.5" customHeight="1" spans="1:7">
      <c r="A7" s="8" t="s">
        <v>629</v>
      </c>
      <c r="B7" s="8" t="s">
        <v>943</v>
      </c>
      <c r="C7" s="8"/>
      <c r="D7" s="8"/>
      <c r="E7" s="8"/>
      <c r="F7" s="8"/>
      <c r="G7" s="8"/>
    </row>
    <row r="8" ht="34.5" customHeight="1" spans="1:7">
      <c r="A8" s="8" t="s">
        <v>631</v>
      </c>
      <c r="B8" s="8" t="s">
        <v>944</v>
      </c>
      <c r="C8" s="8"/>
      <c r="D8" s="8"/>
      <c r="E8" s="8"/>
      <c r="F8" s="8"/>
      <c r="G8" s="8"/>
    </row>
    <row r="9" ht="34.5" customHeight="1" spans="1:7">
      <c r="A9" s="8" t="s">
        <v>633</v>
      </c>
      <c r="B9" s="8" t="s">
        <v>945</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946</v>
      </c>
      <c r="C11" s="15" t="s">
        <v>947</v>
      </c>
      <c r="D11" s="15" t="s">
        <v>948</v>
      </c>
      <c r="E11" s="15" t="s">
        <v>664</v>
      </c>
      <c r="F11" s="15" t="s">
        <v>949</v>
      </c>
      <c r="G11" s="15" t="s">
        <v>637</v>
      </c>
    </row>
    <row r="12" ht="23.25" customHeight="1" spans="1:7">
      <c r="A12" s="10"/>
      <c r="B12" s="15" t="s">
        <v>950</v>
      </c>
      <c r="C12" s="15" t="s">
        <v>947</v>
      </c>
      <c r="D12" s="15" t="s">
        <v>951</v>
      </c>
      <c r="E12" s="15" t="s">
        <v>664</v>
      </c>
      <c r="F12" s="15" t="s">
        <v>952</v>
      </c>
      <c r="G12" s="15" t="s">
        <v>637</v>
      </c>
    </row>
    <row r="13" ht="23.25" customHeight="1" spans="1:7">
      <c r="A13" s="10"/>
      <c r="B13" s="15" t="s">
        <v>953</v>
      </c>
      <c r="C13" s="15" t="s">
        <v>815</v>
      </c>
      <c r="D13" s="15" t="s">
        <v>603</v>
      </c>
      <c r="E13" s="15" t="s">
        <v>664</v>
      </c>
      <c r="F13" s="15" t="s">
        <v>786</v>
      </c>
      <c r="G13" s="15" t="s">
        <v>637</v>
      </c>
    </row>
    <row r="14" ht="23.25" customHeight="1" spans="1:7">
      <c r="A14" s="10"/>
      <c r="B14" s="15" t="s">
        <v>954</v>
      </c>
      <c r="C14" s="15" t="s">
        <v>815</v>
      </c>
      <c r="D14" s="15" t="s">
        <v>603</v>
      </c>
      <c r="E14" s="15" t="s">
        <v>664</v>
      </c>
      <c r="F14" s="15" t="s">
        <v>786</v>
      </c>
      <c r="G14" s="15" t="s">
        <v>637</v>
      </c>
    </row>
    <row r="15" ht="23.25" customHeight="1" spans="1:7">
      <c r="A15" s="10"/>
      <c r="B15" s="23" t="s">
        <v>955</v>
      </c>
      <c r="C15" s="15" t="s">
        <v>869</v>
      </c>
      <c r="D15" s="15" t="s">
        <v>679</v>
      </c>
      <c r="E15" s="15" t="s">
        <v>607</v>
      </c>
      <c r="F15" s="15" t="s">
        <v>956</v>
      </c>
      <c r="G15" s="15" t="s">
        <v>641</v>
      </c>
    </row>
    <row r="16" ht="23.25" customHeight="1" spans="1:7">
      <c r="A16" s="10"/>
      <c r="B16" s="15" t="s">
        <v>957</v>
      </c>
      <c r="C16" s="15" t="s">
        <v>869</v>
      </c>
      <c r="D16" s="15" t="s">
        <v>679</v>
      </c>
      <c r="E16" s="15" t="s">
        <v>607</v>
      </c>
      <c r="F16" s="15" t="s">
        <v>869</v>
      </c>
      <c r="G16" s="15" t="s">
        <v>641</v>
      </c>
    </row>
    <row r="17" ht="23.25" customHeight="1" spans="1:7">
      <c r="A17" s="10"/>
      <c r="B17" s="15" t="s">
        <v>958</v>
      </c>
      <c r="C17" s="15" t="s">
        <v>869</v>
      </c>
      <c r="D17" s="15" t="s">
        <v>679</v>
      </c>
      <c r="E17" s="15" t="s">
        <v>607</v>
      </c>
      <c r="F17" s="15" t="s">
        <v>866</v>
      </c>
      <c r="G17" s="15" t="s">
        <v>641</v>
      </c>
    </row>
    <row r="18" ht="23.25" customHeight="1" spans="1:7">
      <c r="A18" s="10"/>
      <c r="B18" s="23" t="s">
        <v>959</v>
      </c>
      <c r="C18" s="15" t="s">
        <v>815</v>
      </c>
      <c r="D18" s="15" t="s">
        <v>603</v>
      </c>
      <c r="E18" s="15" t="s">
        <v>940</v>
      </c>
      <c r="F18" s="15" t="s">
        <v>869</v>
      </c>
      <c r="G18" s="15" t="s">
        <v>637</v>
      </c>
    </row>
    <row r="19" ht="23.25" customHeight="1" spans="1:7">
      <c r="A19" s="10"/>
      <c r="B19" s="23" t="s">
        <v>960</v>
      </c>
      <c r="C19" s="15" t="s">
        <v>869</v>
      </c>
      <c r="D19" s="15" t="s">
        <v>603</v>
      </c>
      <c r="E19" s="15" t="s">
        <v>664</v>
      </c>
      <c r="F19" s="15" t="s">
        <v>786</v>
      </c>
      <c r="G19" s="15" t="s">
        <v>641</v>
      </c>
    </row>
    <row r="20" ht="23.25" customHeight="1" spans="1:7">
      <c r="A20" s="10"/>
      <c r="B20" s="23" t="s">
        <v>939</v>
      </c>
      <c r="C20" s="15" t="s">
        <v>869</v>
      </c>
      <c r="D20" s="15" t="s">
        <v>603</v>
      </c>
      <c r="E20" s="15" t="s">
        <v>940</v>
      </c>
      <c r="F20" s="15" t="s">
        <v>869</v>
      </c>
      <c r="G20" s="15" t="s">
        <v>641</v>
      </c>
    </row>
    <row r="21" ht="23.25" customHeight="1" spans="1:7">
      <c r="A21" s="10"/>
      <c r="B21" s="23" t="s">
        <v>806</v>
      </c>
      <c r="C21" s="15" t="s">
        <v>815</v>
      </c>
      <c r="D21" s="15" t="s">
        <v>603</v>
      </c>
      <c r="E21" s="15" t="s">
        <v>607</v>
      </c>
      <c r="F21" s="15" t="s">
        <v>843</v>
      </c>
      <c r="G21" s="15" t="s">
        <v>637</v>
      </c>
    </row>
    <row r="22" ht="23.25" customHeight="1" spans="1:7">
      <c r="A22" s="10"/>
      <c r="B22" s="23" t="s">
        <v>941</v>
      </c>
      <c r="C22" s="15" t="s">
        <v>869</v>
      </c>
      <c r="D22" s="15" t="s">
        <v>603</v>
      </c>
      <c r="E22" s="15" t="s">
        <v>940</v>
      </c>
      <c r="F22" s="15" t="s">
        <v>869</v>
      </c>
      <c r="G22" s="15" t="s">
        <v>641</v>
      </c>
    </row>
    <row r="23" spans="1:7">
      <c r="A23" s="24" t="s">
        <v>643</v>
      </c>
      <c r="B23" s="24"/>
      <c r="C23" s="24"/>
      <c r="D23" s="24"/>
      <c r="E23" s="24"/>
      <c r="F23" s="24"/>
      <c r="G23" s="24"/>
    </row>
    <row r="24" spans="1:7">
      <c r="A24" s="25"/>
      <c r="B24" s="25"/>
      <c r="C24" s="25"/>
      <c r="D24" s="25"/>
      <c r="E24" s="25"/>
      <c r="F24" s="25"/>
      <c r="G24" s="25"/>
    </row>
  </sheetData>
  <mergeCells count="12">
    <mergeCell ref="A2:G2"/>
    <mergeCell ref="B4:D4"/>
    <mergeCell ref="F4:G4"/>
    <mergeCell ref="F5:G5"/>
    <mergeCell ref="F6:G6"/>
    <mergeCell ref="B7:G7"/>
    <mergeCell ref="B8:G8"/>
    <mergeCell ref="B9:G9"/>
    <mergeCell ref="A5:A6"/>
    <mergeCell ref="A10:A22"/>
    <mergeCell ref="A23:G24"/>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11" sqref="B11:G24"/>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961</v>
      </c>
      <c r="C4" s="8"/>
      <c r="D4" s="8"/>
      <c r="E4" s="8" t="s">
        <v>625</v>
      </c>
      <c r="F4" s="8" t="s">
        <v>591</v>
      </c>
      <c r="G4" s="8"/>
    </row>
    <row r="5" ht="27.75" customHeight="1" spans="1:7">
      <c r="A5" s="8" t="s">
        <v>626</v>
      </c>
      <c r="B5" s="8">
        <v>9</v>
      </c>
      <c r="C5" s="8"/>
      <c r="D5" s="8"/>
      <c r="E5" s="8" t="s">
        <v>627</v>
      </c>
      <c r="F5" s="8"/>
      <c r="G5" s="8"/>
    </row>
    <row r="6" ht="27.75" customHeight="1" spans="1:7">
      <c r="A6" s="8"/>
      <c r="B6" s="8"/>
      <c r="C6" s="8"/>
      <c r="D6" s="8"/>
      <c r="E6" s="8" t="s">
        <v>628</v>
      </c>
      <c r="F6" s="8">
        <v>9</v>
      </c>
      <c r="G6" s="8"/>
    </row>
    <row r="7" ht="34.5" customHeight="1" spans="1:7">
      <c r="A7" s="8" t="s">
        <v>629</v>
      </c>
      <c r="B7" s="8" t="s">
        <v>962</v>
      </c>
      <c r="C7" s="8"/>
      <c r="D7" s="8"/>
      <c r="E7" s="8"/>
      <c r="F7" s="8"/>
      <c r="G7" s="8"/>
    </row>
    <row r="8" ht="34.5" customHeight="1" spans="1:7">
      <c r="A8" s="8" t="s">
        <v>631</v>
      </c>
      <c r="B8" s="8" t="s">
        <v>963</v>
      </c>
      <c r="C8" s="8"/>
      <c r="D8" s="8"/>
      <c r="E8" s="8"/>
      <c r="F8" s="8"/>
      <c r="G8" s="8"/>
    </row>
    <row r="9" ht="34.5" customHeight="1" spans="1:7">
      <c r="A9" s="8" t="s">
        <v>633</v>
      </c>
      <c r="B9" s="8" t="s">
        <v>964</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965</v>
      </c>
      <c r="C11" s="26">
        <v>10</v>
      </c>
      <c r="D11" s="15" t="s">
        <v>966</v>
      </c>
      <c r="E11" s="15" t="s">
        <v>664</v>
      </c>
      <c r="F11" s="15" t="s">
        <v>967</v>
      </c>
      <c r="G11" s="15" t="s">
        <v>637</v>
      </c>
    </row>
    <row r="12" ht="23.25" customHeight="1" spans="1:7">
      <c r="A12" s="10"/>
      <c r="B12" s="15" t="s">
        <v>968</v>
      </c>
      <c r="C12" s="26">
        <v>10</v>
      </c>
      <c r="D12" s="15" t="s">
        <v>675</v>
      </c>
      <c r="E12" s="15" t="s">
        <v>664</v>
      </c>
      <c r="F12" s="15" t="s">
        <v>969</v>
      </c>
      <c r="G12" s="15" t="s">
        <v>637</v>
      </c>
    </row>
    <row r="13" ht="23.25" customHeight="1" spans="1:7">
      <c r="A13" s="10"/>
      <c r="B13" s="15" t="s">
        <v>970</v>
      </c>
      <c r="C13" s="26">
        <v>10</v>
      </c>
      <c r="D13" s="15" t="s">
        <v>618</v>
      </c>
      <c r="E13" s="15" t="s">
        <v>664</v>
      </c>
      <c r="F13" s="15" t="s">
        <v>866</v>
      </c>
      <c r="G13" s="15" t="s">
        <v>637</v>
      </c>
    </row>
    <row r="14" ht="23.25" customHeight="1" spans="1:7">
      <c r="A14" s="10"/>
      <c r="B14" s="15" t="s">
        <v>971</v>
      </c>
      <c r="C14" s="26">
        <v>10</v>
      </c>
      <c r="D14" s="15" t="s">
        <v>603</v>
      </c>
      <c r="E14" s="15" t="s">
        <v>664</v>
      </c>
      <c r="F14" s="15" t="s">
        <v>786</v>
      </c>
      <c r="G14" s="15" t="s">
        <v>637</v>
      </c>
    </row>
    <row r="15" ht="23.25" customHeight="1" spans="1:7">
      <c r="A15" s="10"/>
      <c r="B15" s="15" t="s">
        <v>936</v>
      </c>
      <c r="C15" s="26">
        <v>10</v>
      </c>
      <c r="D15" s="15" t="s">
        <v>603</v>
      </c>
      <c r="E15" s="15" t="s">
        <v>664</v>
      </c>
      <c r="F15" s="15" t="s">
        <v>786</v>
      </c>
      <c r="G15" s="15" t="s">
        <v>637</v>
      </c>
    </row>
    <row r="16" ht="23.25" customHeight="1" spans="1:7">
      <c r="A16" s="10"/>
      <c r="B16" s="15" t="s">
        <v>965</v>
      </c>
      <c r="C16" s="26">
        <v>5</v>
      </c>
      <c r="D16" s="15" t="s">
        <v>679</v>
      </c>
      <c r="E16" s="15" t="s">
        <v>607</v>
      </c>
      <c r="F16" s="15" t="s">
        <v>793</v>
      </c>
      <c r="G16" s="15" t="s">
        <v>641</v>
      </c>
    </row>
    <row r="17" ht="23.25" customHeight="1" spans="1:7">
      <c r="A17" s="10"/>
      <c r="B17" s="15" t="s">
        <v>968</v>
      </c>
      <c r="C17" s="26">
        <v>5</v>
      </c>
      <c r="D17" s="15" t="s">
        <v>679</v>
      </c>
      <c r="E17" s="15" t="s">
        <v>607</v>
      </c>
      <c r="F17" s="15" t="s">
        <v>869</v>
      </c>
      <c r="G17" s="15" t="s">
        <v>641</v>
      </c>
    </row>
    <row r="18" ht="23.25" customHeight="1" spans="1:7">
      <c r="A18" s="10"/>
      <c r="B18" s="23" t="s">
        <v>972</v>
      </c>
      <c r="C18" s="26">
        <v>5</v>
      </c>
      <c r="D18" s="15" t="s">
        <v>603</v>
      </c>
      <c r="E18" s="15" t="s">
        <v>940</v>
      </c>
      <c r="F18" s="15" t="s">
        <v>869</v>
      </c>
      <c r="G18" s="15" t="s">
        <v>637</v>
      </c>
    </row>
    <row r="19" ht="23.25" customHeight="1" spans="1:7">
      <c r="A19" s="10"/>
      <c r="B19" s="23" t="s">
        <v>972</v>
      </c>
      <c r="C19" s="26">
        <v>5</v>
      </c>
      <c r="D19" s="15" t="s">
        <v>603</v>
      </c>
      <c r="E19" s="15" t="s">
        <v>664</v>
      </c>
      <c r="F19" s="15" t="s">
        <v>786</v>
      </c>
      <c r="G19" s="15" t="s">
        <v>637</v>
      </c>
    </row>
    <row r="20" ht="23.25" customHeight="1" spans="1:7">
      <c r="A20" s="10"/>
      <c r="B20" s="23" t="s">
        <v>973</v>
      </c>
      <c r="C20" s="26">
        <v>5</v>
      </c>
      <c r="D20" s="15" t="s">
        <v>603</v>
      </c>
      <c r="E20" s="15" t="s">
        <v>940</v>
      </c>
      <c r="F20" s="15" t="s">
        <v>869</v>
      </c>
      <c r="G20" s="15" t="s">
        <v>637</v>
      </c>
    </row>
    <row r="21" ht="23.25" customHeight="1" spans="1:7">
      <c r="A21" s="10"/>
      <c r="B21" s="23" t="s">
        <v>642</v>
      </c>
      <c r="C21" s="26">
        <v>5</v>
      </c>
      <c r="D21" s="15" t="s">
        <v>603</v>
      </c>
      <c r="E21" s="15" t="s">
        <v>603</v>
      </c>
      <c r="F21" s="15" t="s">
        <v>786</v>
      </c>
      <c r="G21" s="15" t="s">
        <v>641</v>
      </c>
    </row>
    <row r="22" ht="23.25" customHeight="1" spans="1:7">
      <c r="A22" s="10"/>
      <c r="B22" s="23" t="s">
        <v>939</v>
      </c>
      <c r="C22" s="26">
        <v>5</v>
      </c>
      <c r="D22" s="15" t="s">
        <v>603</v>
      </c>
      <c r="E22" s="15" t="s">
        <v>940</v>
      </c>
      <c r="F22" s="15" t="s">
        <v>869</v>
      </c>
      <c r="G22" s="15" t="s">
        <v>641</v>
      </c>
    </row>
    <row r="23" ht="23.25" customHeight="1" spans="1:7">
      <c r="A23" s="10"/>
      <c r="B23" s="23" t="s">
        <v>806</v>
      </c>
      <c r="C23" s="26">
        <v>10</v>
      </c>
      <c r="D23" s="15" t="s">
        <v>603</v>
      </c>
      <c r="E23" s="15" t="s">
        <v>607</v>
      </c>
      <c r="F23" s="15" t="s">
        <v>843</v>
      </c>
      <c r="G23" s="15" t="s">
        <v>641</v>
      </c>
    </row>
    <row r="24" ht="23.25" customHeight="1" spans="1:7">
      <c r="A24" s="10"/>
      <c r="B24" s="23" t="s">
        <v>974</v>
      </c>
      <c r="C24" s="26">
        <v>5</v>
      </c>
      <c r="D24" s="15" t="s">
        <v>603</v>
      </c>
      <c r="E24" s="15" t="s">
        <v>940</v>
      </c>
      <c r="F24" s="15" t="s">
        <v>869</v>
      </c>
      <c r="G24" s="15" t="s">
        <v>641</v>
      </c>
    </row>
    <row r="25" spans="1:7">
      <c r="A25" s="24" t="s">
        <v>643</v>
      </c>
      <c r="B25" s="24"/>
      <c r="C25" s="24"/>
      <c r="D25" s="24"/>
      <c r="E25" s="24"/>
      <c r="F25" s="24"/>
      <c r="G25" s="24"/>
    </row>
    <row r="26" spans="1:7">
      <c r="A26" s="25"/>
      <c r="B26" s="25"/>
      <c r="C26" s="25"/>
      <c r="D26" s="25"/>
      <c r="E26" s="25"/>
      <c r="F26" s="25"/>
      <c r="G26" s="25"/>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16" sqref="D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1" t="s">
        <v>621</v>
      </c>
    </row>
    <row r="2" ht="40.5" customHeight="1" spans="1:7">
      <c r="A2" s="22" t="s">
        <v>622</v>
      </c>
      <c r="B2" s="22"/>
      <c r="C2" s="22"/>
      <c r="D2" s="22"/>
      <c r="E2" s="22"/>
      <c r="F2" s="22"/>
      <c r="G2" s="22"/>
    </row>
    <row r="3" ht="22.5" spans="1:7">
      <c r="A3" s="5"/>
      <c r="B3" s="22"/>
      <c r="C3" s="22"/>
      <c r="D3" s="22"/>
      <c r="E3" s="22"/>
      <c r="G3" s="6" t="s">
        <v>313</v>
      </c>
    </row>
    <row r="4" ht="27.75" customHeight="1" spans="1:7">
      <c r="A4" s="7" t="s">
        <v>623</v>
      </c>
      <c r="B4" s="8" t="s">
        <v>975</v>
      </c>
      <c r="C4" s="8"/>
      <c r="D4" s="8"/>
      <c r="E4" s="8" t="s">
        <v>625</v>
      </c>
      <c r="F4" s="8" t="s">
        <v>591</v>
      </c>
      <c r="G4" s="8"/>
    </row>
    <row r="5" ht="27.75" customHeight="1" spans="1:7">
      <c r="A5" s="8" t="s">
        <v>626</v>
      </c>
      <c r="B5" s="8">
        <v>5</v>
      </c>
      <c r="C5" s="8"/>
      <c r="D5" s="8"/>
      <c r="E5" s="8" t="s">
        <v>627</v>
      </c>
      <c r="F5" s="8"/>
      <c r="G5" s="8"/>
    </row>
    <row r="6" ht="27.75" customHeight="1" spans="1:7">
      <c r="A6" s="8"/>
      <c r="B6" s="8"/>
      <c r="C6" s="8"/>
      <c r="D6" s="8"/>
      <c r="E6" s="8" t="s">
        <v>628</v>
      </c>
      <c r="F6" s="8">
        <v>5</v>
      </c>
      <c r="G6" s="8"/>
    </row>
    <row r="7" ht="34.5" customHeight="1" spans="1:7">
      <c r="A7" s="8" t="s">
        <v>629</v>
      </c>
      <c r="B7" s="8" t="s">
        <v>976</v>
      </c>
      <c r="C7" s="8"/>
      <c r="D7" s="8"/>
      <c r="E7" s="8"/>
      <c r="F7" s="8"/>
      <c r="G7" s="8"/>
    </row>
    <row r="8" ht="34.5" customHeight="1" spans="1:7">
      <c r="A8" s="8" t="s">
        <v>631</v>
      </c>
      <c r="B8" s="8" t="s">
        <v>977</v>
      </c>
      <c r="C8" s="8"/>
      <c r="D8" s="8"/>
      <c r="E8" s="8"/>
      <c r="F8" s="8"/>
      <c r="G8" s="8"/>
    </row>
    <row r="9" ht="34.5" customHeight="1" spans="1:7">
      <c r="A9" s="8" t="s">
        <v>633</v>
      </c>
      <c r="B9" s="8" t="s">
        <v>978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15" t="s">
        <v>979</v>
      </c>
      <c r="C11" s="15" t="s">
        <v>980</v>
      </c>
      <c r="D11" s="15" t="s">
        <v>981</v>
      </c>
      <c r="E11" s="15" t="s">
        <v>664</v>
      </c>
      <c r="F11" s="15" t="s">
        <v>982</v>
      </c>
      <c r="G11" s="15" t="s">
        <v>637</v>
      </c>
    </row>
    <row r="12" ht="23.25" customHeight="1" spans="1:7">
      <c r="A12" s="10"/>
      <c r="B12" s="15" t="s">
        <v>983</v>
      </c>
      <c r="C12" s="15" t="s">
        <v>815</v>
      </c>
      <c r="D12" s="15" t="s">
        <v>603</v>
      </c>
      <c r="E12" s="15" t="s">
        <v>664</v>
      </c>
      <c r="F12" s="15" t="s">
        <v>786</v>
      </c>
      <c r="G12" s="15" t="s">
        <v>637</v>
      </c>
    </row>
    <row r="13" ht="23.25" customHeight="1" spans="1:7">
      <c r="A13" s="10"/>
      <c r="B13" s="15" t="s">
        <v>954</v>
      </c>
      <c r="C13" s="15" t="s">
        <v>815</v>
      </c>
      <c r="D13" s="15" t="s">
        <v>603</v>
      </c>
      <c r="E13" s="15" t="s">
        <v>664</v>
      </c>
      <c r="F13" s="15" t="s">
        <v>786</v>
      </c>
      <c r="G13" s="15" t="s">
        <v>637</v>
      </c>
    </row>
    <row r="14" ht="23.25" customHeight="1" spans="1:7">
      <c r="A14" s="10"/>
      <c r="B14" s="15" t="s">
        <v>979</v>
      </c>
      <c r="C14" s="15" t="s">
        <v>869</v>
      </c>
      <c r="D14" s="15" t="s">
        <v>679</v>
      </c>
      <c r="E14" s="15" t="s">
        <v>607</v>
      </c>
      <c r="F14" s="15" t="s">
        <v>869</v>
      </c>
      <c r="G14" s="15" t="s">
        <v>641</v>
      </c>
    </row>
    <row r="15" ht="23.25" customHeight="1" spans="1:7">
      <c r="A15" s="10"/>
      <c r="B15" s="23" t="s">
        <v>984</v>
      </c>
      <c r="C15" s="15" t="s">
        <v>815</v>
      </c>
      <c r="D15" s="15" t="s">
        <v>603</v>
      </c>
      <c r="E15" s="15" t="s">
        <v>940</v>
      </c>
      <c r="F15" s="15" t="s">
        <v>869</v>
      </c>
      <c r="G15" s="15" t="s">
        <v>637</v>
      </c>
    </row>
    <row r="16" ht="23.25" customHeight="1" spans="1:7">
      <c r="A16" s="10"/>
      <c r="B16" s="23" t="s">
        <v>642</v>
      </c>
      <c r="C16" s="15" t="s">
        <v>815</v>
      </c>
      <c r="D16" s="15" t="s">
        <v>603</v>
      </c>
      <c r="E16" s="15" t="s">
        <v>664</v>
      </c>
      <c r="F16" s="15" t="s">
        <v>786</v>
      </c>
      <c r="G16" s="15" t="s">
        <v>637</v>
      </c>
    </row>
    <row r="17" ht="23.25" customHeight="1" spans="1:7">
      <c r="A17" s="10"/>
      <c r="B17" s="23" t="s">
        <v>939</v>
      </c>
      <c r="C17" s="15" t="s">
        <v>815</v>
      </c>
      <c r="D17" s="15" t="s">
        <v>603</v>
      </c>
      <c r="E17" s="15" t="s">
        <v>940</v>
      </c>
      <c r="F17" s="15" t="s">
        <v>869</v>
      </c>
      <c r="G17" s="15" t="s">
        <v>641</v>
      </c>
    </row>
    <row r="18" ht="23.25" customHeight="1" spans="1:7">
      <c r="A18" s="10"/>
      <c r="B18" s="23" t="s">
        <v>806</v>
      </c>
      <c r="C18" s="15" t="s">
        <v>815</v>
      </c>
      <c r="D18" s="15" t="s">
        <v>603</v>
      </c>
      <c r="E18" s="15" t="s">
        <v>607</v>
      </c>
      <c r="F18" s="15" t="s">
        <v>843</v>
      </c>
      <c r="G18" s="15" t="s">
        <v>641</v>
      </c>
    </row>
    <row r="19" ht="23.25" customHeight="1" spans="1:7">
      <c r="A19" s="10"/>
      <c r="B19" s="23" t="s">
        <v>941</v>
      </c>
      <c r="C19" s="15" t="s">
        <v>869</v>
      </c>
      <c r="D19" s="15" t="s">
        <v>603</v>
      </c>
      <c r="E19" s="15" t="s">
        <v>940</v>
      </c>
      <c r="F19" s="15" t="s">
        <v>869</v>
      </c>
      <c r="G19" s="15" t="s">
        <v>641</v>
      </c>
    </row>
    <row r="20" ht="23.25" customHeight="1" spans="1:7">
      <c r="A20" s="10"/>
      <c r="B20" s="8"/>
      <c r="C20" s="8"/>
      <c r="D20" s="11"/>
      <c r="E20" s="12"/>
      <c r="F20" s="12"/>
      <c r="G20" s="12"/>
    </row>
    <row r="21" spans="1:7">
      <c r="A21" s="24" t="s">
        <v>643</v>
      </c>
      <c r="B21" s="24"/>
      <c r="C21" s="24"/>
      <c r="D21" s="24"/>
      <c r="E21" s="24"/>
      <c r="F21" s="24"/>
      <c r="G21" s="24"/>
    </row>
    <row r="22" spans="1:7">
      <c r="A22" s="25"/>
      <c r="B22" s="25"/>
      <c r="C22" s="25"/>
      <c r="D22" s="25"/>
      <c r="E22" s="25"/>
      <c r="F22" s="25"/>
      <c r="G22" s="2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opLeftCell="A3" workbookViewId="0">
      <selection activeCell="B7" sqref="B7:G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985</v>
      </c>
      <c r="C4" s="8"/>
      <c r="D4" s="8"/>
      <c r="E4" s="8" t="s">
        <v>625</v>
      </c>
      <c r="F4" s="8" t="s">
        <v>986</v>
      </c>
      <c r="G4" s="8"/>
    </row>
    <row r="5" ht="27.75" customHeight="1" spans="1:7">
      <c r="A5" s="8" t="s">
        <v>626</v>
      </c>
      <c r="B5" s="9">
        <v>60</v>
      </c>
      <c r="C5" s="8"/>
      <c r="D5" s="8"/>
      <c r="E5" s="8" t="s">
        <v>627</v>
      </c>
      <c r="F5" s="8"/>
      <c r="G5" s="8"/>
    </row>
    <row r="6" ht="27.75" customHeight="1" spans="1:7">
      <c r="A6" s="8"/>
      <c r="B6" s="8"/>
      <c r="C6" s="8"/>
      <c r="D6" s="8"/>
      <c r="E6" s="8" t="s">
        <v>628</v>
      </c>
      <c r="F6" s="8">
        <v>60</v>
      </c>
      <c r="G6" s="8"/>
    </row>
    <row r="7" ht="34.5" customHeight="1" spans="1:7">
      <c r="A7" s="8" t="s">
        <v>629</v>
      </c>
      <c r="B7" s="8" t="s">
        <v>987</v>
      </c>
      <c r="C7" s="8"/>
      <c r="D7" s="8"/>
      <c r="E7" s="8"/>
      <c r="F7" s="8"/>
      <c r="G7" s="8"/>
    </row>
    <row r="8" ht="34.5" customHeight="1" spans="1:7">
      <c r="A8" s="8" t="s">
        <v>631</v>
      </c>
      <c r="B8" s="8" t="s">
        <v>988</v>
      </c>
      <c r="C8" s="8"/>
      <c r="D8" s="8"/>
      <c r="E8" s="8"/>
      <c r="F8" s="8"/>
      <c r="G8" s="8"/>
    </row>
    <row r="9" ht="34.5" customHeight="1" spans="1:7">
      <c r="A9" s="8" t="s">
        <v>633</v>
      </c>
      <c r="B9" s="8" t="s">
        <v>989</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990</v>
      </c>
      <c r="C11" s="8">
        <v>30</v>
      </c>
      <c r="D11" s="8" t="s">
        <v>609</v>
      </c>
      <c r="E11" s="8" t="s">
        <v>610</v>
      </c>
      <c r="F11" s="8">
        <v>9000</v>
      </c>
      <c r="G11" s="8" t="s">
        <v>637</v>
      </c>
    </row>
    <row r="12" ht="23.25" customHeight="1" spans="1:7">
      <c r="A12" s="10"/>
      <c r="B12" s="8" t="s">
        <v>602</v>
      </c>
      <c r="C12" s="8">
        <v>10</v>
      </c>
      <c r="D12" s="11" t="s">
        <v>603</v>
      </c>
      <c r="E12" s="8" t="s">
        <v>604</v>
      </c>
      <c r="F12" s="8">
        <v>10</v>
      </c>
      <c r="G12" s="8" t="s">
        <v>641</v>
      </c>
    </row>
    <row r="13" ht="23.25" customHeight="1" spans="1:7">
      <c r="A13" s="10"/>
      <c r="B13" s="8" t="s">
        <v>605</v>
      </c>
      <c r="C13" s="8">
        <v>10</v>
      </c>
      <c r="D13" s="11" t="s">
        <v>603</v>
      </c>
      <c r="E13" s="8" t="s">
        <v>604</v>
      </c>
      <c r="F13" s="8">
        <v>20</v>
      </c>
      <c r="G13" s="8" t="s">
        <v>641</v>
      </c>
    </row>
    <row r="14" ht="23.25" customHeight="1" spans="1:7">
      <c r="A14" s="10"/>
      <c r="B14" s="8" t="s">
        <v>718</v>
      </c>
      <c r="C14" s="8">
        <v>10</v>
      </c>
      <c r="D14" s="11" t="s">
        <v>618</v>
      </c>
      <c r="E14" s="8" t="s">
        <v>610</v>
      </c>
      <c r="F14" s="8">
        <v>4</v>
      </c>
      <c r="G14" s="8" t="s">
        <v>641</v>
      </c>
    </row>
    <row r="15" ht="23.25" customHeight="1" spans="1:7">
      <c r="A15" s="10"/>
      <c r="B15" s="8" t="s">
        <v>991</v>
      </c>
      <c r="C15" s="8">
        <v>30</v>
      </c>
      <c r="D15" s="11" t="s">
        <v>609</v>
      </c>
      <c r="E15" s="8" t="s">
        <v>610</v>
      </c>
      <c r="F15" s="8">
        <v>9000</v>
      </c>
      <c r="G15" s="8" t="s">
        <v>637</v>
      </c>
    </row>
    <row r="16" ht="23.25" customHeight="1" spans="1:7">
      <c r="A16" s="10"/>
      <c r="B16" s="8" t="s">
        <v>992</v>
      </c>
      <c r="C16" s="8">
        <v>10</v>
      </c>
      <c r="D16" s="11" t="s">
        <v>603</v>
      </c>
      <c r="E16" s="8" t="s">
        <v>610</v>
      </c>
      <c r="F16" s="8">
        <v>90</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opLeftCell="A5"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993</v>
      </c>
      <c r="C4" s="8"/>
      <c r="D4" s="8"/>
      <c r="E4" s="8" t="s">
        <v>625</v>
      </c>
      <c r="F4" s="8" t="s">
        <v>986</v>
      </c>
      <c r="G4" s="8"/>
    </row>
    <row r="5" ht="27.75" customHeight="1" spans="1:7">
      <c r="A5" s="8" t="s">
        <v>626</v>
      </c>
      <c r="B5" s="9">
        <v>191.04</v>
      </c>
      <c r="C5" s="8"/>
      <c r="D5" s="8"/>
      <c r="E5" s="8" t="s">
        <v>627</v>
      </c>
      <c r="F5" s="8"/>
      <c r="G5" s="8"/>
    </row>
    <row r="6" ht="27.75" customHeight="1" spans="1:7">
      <c r="A6" s="8"/>
      <c r="B6" s="8"/>
      <c r="C6" s="8"/>
      <c r="D6" s="8"/>
      <c r="E6" s="8" t="s">
        <v>628</v>
      </c>
      <c r="F6" s="8">
        <v>191.04</v>
      </c>
      <c r="G6" s="8"/>
    </row>
    <row r="7" ht="34.5" customHeight="1" spans="1:7">
      <c r="A7" s="8" t="s">
        <v>629</v>
      </c>
      <c r="B7" s="8" t="s">
        <v>994</v>
      </c>
      <c r="C7" s="8"/>
      <c r="D7" s="8"/>
      <c r="E7" s="8"/>
      <c r="F7" s="8"/>
      <c r="G7" s="8"/>
    </row>
    <row r="8" ht="34.5" customHeight="1" spans="1:7">
      <c r="A8" s="8" t="s">
        <v>631</v>
      </c>
      <c r="B8" s="8" t="s">
        <v>995</v>
      </c>
      <c r="C8" s="8"/>
      <c r="D8" s="8"/>
      <c r="E8" s="8"/>
      <c r="F8" s="8"/>
      <c r="G8" s="8"/>
    </row>
    <row r="9" ht="34.5" customHeight="1" spans="1:7">
      <c r="A9" s="8" t="s">
        <v>633</v>
      </c>
      <c r="B9" s="8" t="s">
        <v>996</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997</v>
      </c>
      <c r="C11" s="8">
        <v>20</v>
      </c>
      <c r="D11" s="8" t="s">
        <v>609</v>
      </c>
      <c r="E11" s="8" t="s">
        <v>610</v>
      </c>
      <c r="F11" s="8" t="s">
        <v>998</v>
      </c>
      <c r="G11" s="8" t="s">
        <v>637</v>
      </c>
    </row>
    <row r="12" ht="23.25" customHeight="1" spans="1:7">
      <c r="A12" s="10"/>
      <c r="B12" s="8" t="s">
        <v>999</v>
      </c>
      <c r="C12" s="8">
        <v>30</v>
      </c>
      <c r="D12" s="11" t="s">
        <v>1000</v>
      </c>
      <c r="E12" s="8" t="s">
        <v>607</v>
      </c>
      <c r="F12" s="8" t="s">
        <v>797</v>
      </c>
      <c r="G12" s="8" t="s">
        <v>637</v>
      </c>
    </row>
    <row r="13" ht="23.25" customHeight="1" spans="1:7">
      <c r="A13" s="10"/>
      <c r="B13" s="8" t="s">
        <v>639</v>
      </c>
      <c r="C13" s="8">
        <v>20</v>
      </c>
      <c r="D13" s="11" t="s">
        <v>1001</v>
      </c>
      <c r="E13" s="8" t="s">
        <v>604</v>
      </c>
      <c r="F13" s="8" t="s">
        <v>1002</v>
      </c>
      <c r="G13" s="8" t="s">
        <v>637</v>
      </c>
    </row>
    <row r="14" ht="23.25" customHeight="1" spans="1:7">
      <c r="A14" s="10"/>
      <c r="B14" s="8" t="s">
        <v>1003</v>
      </c>
      <c r="C14" s="8">
        <v>15</v>
      </c>
      <c r="D14" s="11" t="s">
        <v>603</v>
      </c>
      <c r="E14" s="8" t="s">
        <v>664</v>
      </c>
      <c r="F14" s="8" t="s">
        <v>786</v>
      </c>
      <c r="G14" s="8" t="s">
        <v>641</v>
      </c>
    </row>
    <row r="15" ht="23.25" customHeight="1" spans="1:7">
      <c r="A15" s="10"/>
      <c r="B15" s="8" t="s">
        <v>705</v>
      </c>
      <c r="C15" s="8">
        <v>15</v>
      </c>
      <c r="D15" s="11" t="s">
        <v>603</v>
      </c>
      <c r="E15" s="8" t="s">
        <v>610</v>
      </c>
      <c r="F15" s="8" t="s">
        <v>786</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C17" sqref="C17"/>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1004</v>
      </c>
      <c r="C4" s="8"/>
      <c r="D4" s="8"/>
      <c r="E4" s="8" t="s">
        <v>625</v>
      </c>
      <c r="F4" s="8" t="s">
        <v>986</v>
      </c>
      <c r="G4" s="8"/>
    </row>
    <row r="5" ht="27.75" customHeight="1" spans="1:7">
      <c r="A5" s="8" t="s">
        <v>626</v>
      </c>
      <c r="B5" s="20">
        <v>53.436</v>
      </c>
      <c r="C5" s="20"/>
      <c r="D5" s="20"/>
      <c r="E5" s="8" t="s">
        <v>627</v>
      </c>
      <c r="F5" s="8"/>
      <c r="G5" s="8"/>
    </row>
    <row r="6" ht="27.75" customHeight="1" spans="1:7">
      <c r="A6" s="8"/>
      <c r="B6" s="20"/>
      <c r="C6" s="20"/>
      <c r="D6" s="20"/>
      <c r="E6" s="8" t="s">
        <v>628</v>
      </c>
      <c r="F6" s="8">
        <v>53.436</v>
      </c>
      <c r="G6" s="8"/>
    </row>
    <row r="7" ht="34.5" customHeight="1" spans="1:7">
      <c r="A7" s="8" t="s">
        <v>629</v>
      </c>
      <c r="B7" s="8" t="s">
        <v>1005</v>
      </c>
      <c r="C7" s="8"/>
      <c r="D7" s="8"/>
      <c r="E7" s="8"/>
      <c r="F7" s="8"/>
      <c r="G7" s="8"/>
    </row>
    <row r="8" ht="34.5" customHeight="1" spans="1:7">
      <c r="A8" s="8" t="s">
        <v>631</v>
      </c>
      <c r="B8" s="8" t="s">
        <v>1006</v>
      </c>
      <c r="C8" s="8"/>
      <c r="D8" s="8"/>
      <c r="E8" s="8"/>
      <c r="F8" s="8"/>
      <c r="G8" s="8"/>
    </row>
    <row r="9" ht="34.5" customHeight="1" spans="1:7">
      <c r="A9" s="8" t="s">
        <v>633</v>
      </c>
      <c r="B9" s="8" t="s">
        <v>1007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636</v>
      </c>
      <c r="C11" s="8">
        <v>25</v>
      </c>
      <c r="D11" s="8" t="s">
        <v>603</v>
      </c>
      <c r="E11" s="8" t="s">
        <v>607</v>
      </c>
      <c r="F11" s="8">
        <v>100</v>
      </c>
      <c r="G11" s="8" t="s">
        <v>637</v>
      </c>
    </row>
    <row r="12" ht="23.25" customHeight="1" spans="1:7">
      <c r="A12" s="10"/>
      <c r="B12" s="8" t="s">
        <v>1008</v>
      </c>
      <c r="C12" s="8">
        <v>20</v>
      </c>
      <c r="D12" s="11" t="s">
        <v>603</v>
      </c>
      <c r="E12" s="8" t="s">
        <v>610</v>
      </c>
      <c r="F12" s="8">
        <v>90</v>
      </c>
      <c r="G12" s="8" t="s">
        <v>637</v>
      </c>
    </row>
    <row r="13" ht="23.25" customHeight="1" spans="1:7">
      <c r="A13" s="10"/>
      <c r="B13" s="8" t="s">
        <v>1009</v>
      </c>
      <c r="C13" s="8">
        <v>15</v>
      </c>
      <c r="D13" s="11" t="s">
        <v>603</v>
      </c>
      <c r="E13" s="8" t="s">
        <v>607</v>
      </c>
      <c r="F13" s="8">
        <v>100</v>
      </c>
      <c r="G13" s="8" t="s">
        <v>637</v>
      </c>
    </row>
    <row r="14" ht="23.25" customHeight="1" spans="1:7">
      <c r="A14" s="10"/>
      <c r="B14" s="8" t="s">
        <v>1010</v>
      </c>
      <c r="C14" s="8">
        <v>15</v>
      </c>
      <c r="D14" s="11" t="s">
        <v>675</v>
      </c>
      <c r="E14" s="8" t="s">
        <v>610</v>
      </c>
      <c r="F14" s="8">
        <v>2</v>
      </c>
      <c r="G14" s="8" t="s">
        <v>641</v>
      </c>
    </row>
    <row r="15" ht="23.25" customHeight="1" spans="1:7">
      <c r="A15" s="10"/>
      <c r="B15" s="8" t="s">
        <v>642</v>
      </c>
      <c r="C15" s="8">
        <v>15</v>
      </c>
      <c r="D15" s="11" t="s">
        <v>603</v>
      </c>
      <c r="E15" s="8" t="s">
        <v>610</v>
      </c>
      <c r="F15" s="8">
        <v>90</v>
      </c>
      <c r="G15" s="8" t="s">
        <v>641</v>
      </c>
    </row>
    <row r="16" ht="23.25" customHeight="1" spans="1:7">
      <c r="A16" s="10"/>
      <c r="B16" s="8" t="s">
        <v>653</v>
      </c>
      <c r="C16" s="8">
        <v>10</v>
      </c>
      <c r="D16" s="11" t="s">
        <v>603</v>
      </c>
      <c r="E16" s="8" t="s">
        <v>607</v>
      </c>
      <c r="F16" s="8">
        <v>90</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8" sqref="B8:G8"/>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1011</v>
      </c>
      <c r="C4" s="8"/>
      <c r="D4" s="8"/>
      <c r="E4" s="8" t="s">
        <v>625</v>
      </c>
      <c r="F4" s="8" t="s">
        <v>986</v>
      </c>
      <c r="G4" s="8"/>
    </row>
    <row r="5" ht="27.75" customHeight="1" spans="1:7">
      <c r="A5" s="8" t="s">
        <v>626</v>
      </c>
      <c r="B5" s="9">
        <v>1651.9936</v>
      </c>
      <c r="C5" s="8"/>
      <c r="D5" s="8"/>
      <c r="E5" s="8" t="s">
        <v>627</v>
      </c>
      <c r="F5" s="8"/>
      <c r="G5" s="8"/>
    </row>
    <row r="6" ht="27.75" customHeight="1" spans="1:7">
      <c r="A6" s="8"/>
      <c r="B6" s="8"/>
      <c r="C6" s="8"/>
      <c r="D6" s="8"/>
      <c r="E6" s="8" t="s">
        <v>628</v>
      </c>
      <c r="F6" s="8">
        <v>1651.9936</v>
      </c>
      <c r="G6" s="8"/>
    </row>
    <row r="7" ht="34.5" customHeight="1" spans="1:7">
      <c r="A7" s="8" t="s">
        <v>629</v>
      </c>
      <c r="B7" s="8" t="s">
        <v>1012</v>
      </c>
      <c r="C7" s="8"/>
      <c r="D7" s="8"/>
      <c r="E7" s="8"/>
      <c r="F7" s="8"/>
      <c r="G7" s="8"/>
    </row>
    <row r="8" ht="34.5" customHeight="1" spans="1:7">
      <c r="A8" s="8" t="s">
        <v>631</v>
      </c>
      <c r="B8" s="8" t="s">
        <v>1013</v>
      </c>
      <c r="C8" s="8"/>
      <c r="D8" s="8"/>
      <c r="E8" s="8"/>
      <c r="F8" s="8"/>
      <c r="G8" s="8"/>
    </row>
    <row r="9" ht="34.5" customHeight="1" spans="1:7">
      <c r="A9" s="8" t="s">
        <v>633</v>
      </c>
      <c r="B9" s="8" t="s">
        <v>1014</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997</v>
      </c>
      <c r="C11" s="8">
        <v>30</v>
      </c>
      <c r="D11" s="8" t="s">
        <v>609</v>
      </c>
      <c r="E11" s="8" t="s">
        <v>610</v>
      </c>
      <c r="F11" s="8">
        <v>20000</v>
      </c>
      <c r="G11" s="8" t="s">
        <v>637</v>
      </c>
    </row>
    <row r="12" ht="23.25" customHeight="1" spans="1:7">
      <c r="A12" s="10"/>
      <c r="B12" s="8" t="s">
        <v>1015</v>
      </c>
      <c r="C12" s="8">
        <v>30</v>
      </c>
      <c r="D12" s="11" t="s">
        <v>603</v>
      </c>
      <c r="E12" s="8" t="s">
        <v>607</v>
      </c>
      <c r="F12" s="8">
        <v>100</v>
      </c>
      <c r="G12" s="8" t="s">
        <v>637</v>
      </c>
    </row>
    <row r="13" ht="23.25" customHeight="1" spans="1:7">
      <c r="A13" s="10"/>
      <c r="B13" s="8" t="s">
        <v>1016</v>
      </c>
      <c r="C13" s="8">
        <v>20</v>
      </c>
      <c r="D13" s="11" t="s">
        <v>609</v>
      </c>
      <c r="E13" s="8" t="s">
        <v>610</v>
      </c>
      <c r="F13" s="8">
        <v>20000</v>
      </c>
      <c r="G13" s="8" t="s">
        <v>641</v>
      </c>
    </row>
    <row r="14" ht="23.25" customHeight="1" spans="1:7">
      <c r="A14" s="10"/>
      <c r="B14" s="8" t="s">
        <v>642</v>
      </c>
      <c r="C14" s="8">
        <v>10</v>
      </c>
      <c r="D14" s="11" t="s">
        <v>603</v>
      </c>
      <c r="E14" s="8" t="s">
        <v>610</v>
      </c>
      <c r="F14" s="8">
        <v>90</v>
      </c>
      <c r="G14" s="8" t="s">
        <v>641</v>
      </c>
    </row>
    <row r="15" ht="23.25" customHeight="1" spans="1:7">
      <c r="A15" s="10"/>
      <c r="B15" s="8" t="s">
        <v>1017</v>
      </c>
      <c r="C15" s="8">
        <v>10</v>
      </c>
      <c r="D15" s="11" t="s">
        <v>603</v>
      </c>
      <c r="E15" s="8" t="s">
        <v>607</v>
      </c>
      <c r="F15" s="8">
        <v>100</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opLeftCell="A3" workbookViewId="0">
      <selection activeCell="A1" sqref="A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1018</v>
      </c>
      <c r="C4" s="8"/>
      <c r="D4" s="8"/>
      <c r="E4" s="8" t="s">
        <v>625</v>
      </c>
      <c r="F4" s="8" t="s">
        <v>986</v>
      </c>
      <c r="G4" s="8"/>
    </row>
    <row r="5" ht="27.75" customHeight="1" spans="1:7">
      <c r="A5" s="8" t="s">
        <v>626</v>
      </c>
      <c r="B5" s="19">
        <v>7.2</v>
      </c>
      <c r="C5" s="19"/>
      <c r="D5" s="19"/>
      <c r="E5" s="8" t="s">
        <v>627</v>
      </c>
      <c r="F5" s="8"/>
      <c r="G5" s="8"/>
    </row>
    <row r="6" ht="27.75" customHeight="1" spans="1:7">
      <c r="A6" s="8"/>
      <c r="B6" s="19"/>
      <c r="C6" s="19"/>
      <c r="D6" s="19"/>
      <c r="E6" s="8" t="s">
        <v>628</v>
      </c>
      <c r="F6" s="8">
        <v>7.2</v>
      </c>
      <c r="G6" s="8"/>
    </row>
    <row r="7" ht="34.5" customHeight="1" spans="1:7">
      <c r="A7" s="8" t="s">
        <v>629</v>
      </c>
      <c r="B7" s="8" t="s">
        <v>1019</v>
      </c>
      <c r="C7" s="8"/>
      <c r="D7" s="8"/>
      <c r="E7" s="8"/>
      <c r="F7" s="8"/>
      <c r="G7" s="8"/>
    </row>
    <row r="8" ht="34.5" customHeight="1" spans="1:7">
      <c r="A8" s="8" t="s">
        <v>631</v>
      </c>
      <c r="B8" s="8" t="s">
        <v>1020</v>
      </c>
      <c r="C8" s="8"/>
      <c r="D8" s="8"/>
      <c r="E8" s="8"/>
      <c r="F8" s="8"/>
      <c r="G8" s="8"/>
    </row>
    <row r="9" ht="34.5" customHeight="1" spans="1:7">
      <c r="A9" s="8" t="s">
        <v>633</v>
      </c>
      <c r="B9" s="8" t="s">
        <v>1021</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1022</v>
      </c>
      <c r="C11" s="8">
        <v>20</v>
      </c>
      <c r="D11" s="8" t="s">
        <v>603</v>
      </c>
      <c r="E11" s="8" t="s">
        <v>664</v>
      </c>
      <c r="F11" s="8" t="s">
        <v>786</v>
      </c>
      <c r="G11" s="8" t="s">
        <v>637</v>
      </c>
    </row>
    <row r="12" ht="23.25" customHeight="1" spans="1:7">
      <c r="A12" s="10"/>
      <c r="B12" s="8" t="s">
        <v>639</v>
      </c>
      <c r="C12" s="8">
        <v>20</v>
      </c>
      <c r="D12" s="11" t="s">
        <v>677</v>
      </c>
      <c r="E12" s="8" t="s">
        <v>783</v>
      </c>
      <c r="F12" s="8" t="s">
        <v>1002</v>
      </c>
      <c r="G12" s="8" t="s">
        <v>637</v>
      </c>
    </row>
    <row r="13" ht="23.25" customHeight="1" spans="1:7">
      <c r="A13" s="10"/>
      <c r="B13" s="8" t="s">
        <v>1023</v>
      </c>
      <c r="C13" s="8">
        <v>20</v>
      </c>
      <c r="D13" s="11" t="s">
        <v>603</v>
      </c>
      <c r="E13" s="8" t="s">
        <v>607</v>
      </c>
      <c r="F13" s="8" t="s">
        <v>843</v>
      </c>
      <c r="G13" s="8" t="s">
        <v>641</v>
      </c>
    </row>
    <row r="14" ht="23.25" customHeight="1" spans="1:7">
      <c r="A14" s="10"/>
      <c r="B14" s="8" t="s">
        <v>1016</v>
      </c>
      <c r="C14" s="8">
        <v>20</v>
      </c>
      <c r="D14" s="11" t="s">
        <v>615</v>
      </c>
      <c r="E14" s="8" t="s">
        <v>664</v>
      </c>
      <c r="F14" s="8" t="s">
        <v>949</v>
      </c>
      <c r="G14" s="8" t="s">
        <v>637</v>
      </c>
    </row>
    <row r="15" ht="23.25" customHeight="1" spans="1:7">
      <c r="A15" s="10"/>
      <c r="B15" s="8" t="s">
        <v>652</v>
      </c>
      <c r="C15" s="8">
        <v>20</v>
      </c>
      <c r="D15" s="11" t="s">
        <v>603</v>
      </c>
      <c r="E15" s="8" t="s">
        <v>664</v>
      </c>
      <c r="F15" s="8" t="s">
        <v>786</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E11" sqref="E1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1024</v>
      </c>
      <c r="C4" s="8"/>
      <c r="D4" s="8"/>
      <c r="E4" s="8" t="s">
        <v>625</v>
      </c>
      <c r="F4" s="8" t="s">
        <v>986</v>
      </c>
      <c r="G4" s="8"/>
    </row>
    <row r="5" ht="27.75" customHeight="1" spans="1:7">
      <c r="A5" s="8" t="s">
        <v>626</v>
      </c>
      <c r="B5" s="9">
        <v>36</v>
      </c>
      <c r="C5" s="8"/>
      <c r="D5" s="8"/>
      <c r="E5" s="8" t="s">
        <v>627</v>
      </c>
      <c r="F5" s="8"/>
      <c r="G5" s="8"/>
    </row>
    <row r="6" ht="27.75" customHeight="1" spans="1:7">
      <c r="A6" s="8"/>
      <c r="B6" s="8"/>
      <c r="C6" s="8"/>
      <c r="D6" s="8"/>
      <c r="E6" s="8" t="s">
        <v>628</v>
      </c>
      <c r="F6" s="8">
        <v>36</v>
      </c>
      <c r="G6" s="8"/>
    </row>
    <row r="7" ht="34.5" customHeight="1" spans="1:7">
      <c r="A7" s="8" t="s">
        <v>629</v>
      </c>
      <c r="B7" s="8" t="s">
        <v>1025</v>
      </c>
      <c r="C7" s="8"/>
      <c r="D7" s="8"/>
      <c r="E7" s="8"/>
      <c r="F7" s="8"/>
      <c r="G7" s="8"/>
    </row>
    <row r="8" ht="34.5" customHeight="1" spans="1:7">
      <c r="A8" s="8" t="s">
        <v>631</v>
      </c>
      <c r="B8" s="8" t="s">
        <v>1026</v>
      </c>
      <c r="C8" s="8"/>
      <c r="D8" s="8"/>
      <c r="E8" s="8"/>
      <c r="F8" s="8"/>
      <c r="G8" s="8"/>
    </row>
    <row r="9" ht="34.5" customHeight="1" spans="1:7">
      <c r="A9" s="8" t="s">
        <v>633</v>
      </c>
      <c r="B9" s="8" t="s">
        <v>1027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1028</v>
      </c>
      <c r="C11" s="8">
        <v>30</v>
      </c>
      <c r="D11" s="8" t="s">
        <v>609</v>
      </c>
      <c r="E11" s="8" t="s">
        <v>610</v>
      </c>
      <c r="F11" s="8">
        <v>1000</v>
      </c>
      <c r="G11" s="8" t="s">
        <v>637</v>
      </c>
    </row>
    <row r="12" ht="23.25" customHeight="1" spans="1:7">
      <c r="A12" s="10"/>
      <c r="B12" s="8" t="s">
        <v>1029</v>
      </c>
      <c r="C12" s="8">
        <v>30</v>
      </c>
      <c r="D12" s="11" t="s">
        <v>1030</v>
      </c>
      <c r="E12" s="8" t="s">
        <v>604</v>
      </c>
      <c r="F12" s="8">
        <v>350</v>
      </c>
      <c r="G12" s="8" t="s">
        <v>637</v>
      </c>
    </row>
    <row r="13" ht="23.25" customHeight="1" spans="1:7">
      <c r="A13" s="10"/>
      <c r="B13" s="8" t="s">
        <v>1031</v>
      </c>
      <c r="C13" s="8">
        <v>15</v>
      </c>
      <c r="D13" s="11" t="s">
        <v>603</v>
      </c>
      <c r="E13" s="8" t="s">
        <v>604</v>
      </c>
      <c r="F13" s="8">
        <v>10</v>
      </c>
      <c r="G13" s="8" t="s">
        <v>641</v>
      </c>
    </row>
    <row r="14" ht="23.25" customHeight="1" spans="1:7">
      <c r="A14" s="10"/>
      <c r="B14" s="8" t="s">
        <v>642</v>
      </c>
      <c r="C14" s="8">
        <v>10</v>
      </c>
      <c r="D14" s="11" t="s">
        <v>603</v>
      </c>
      <c r="E14" s="8" t="s">
        <v>610</v>
      </c>
      <c r="F14" s="8">
        <v>90</v>
      </c>
      <c r="G14" s="8" t="s">
        <v>641</v>
      </c>
    </row>
    <row r="15" ht="23.25" customHeight="1" spans="1:7">
      <c r="A15" s="10"/>
      <c r="B15" s="8" t="s">
        <v>653</v>
      </c>
      <c r="C15" s="8">
        <v>15</v>
      </c>
      <c r="D15" s="11" t="s">
        <v>603</v>
      </c>
      <c r="E15" s="8" t="s">
        <v>607</v>
      </c>
      <c r="F15" s="8">
        <v>100</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E13" sqref="E13"/>
    </sheetView>
  </sheetViews>
  <sheetFormatPr defaultColWidth="6.875" defaultRowHeight="12.75" customHeight="1" outlineLevelCol="5"/>
  <cols>
    <col min="1" max="6" width="19.625" style="150" customWidth="1"/>
    <col min="7" max="250" width="6.875" style="150" customWidth="1"/>
    <col min="251" max="262" width="11.625" style="150" customWidth="1"/>
    <col min="263" max="506" width="6.875" style="150" customWidth="1"/>
    <col min="507" max="518" width="11.625" style="150" customWidth="1"/>
    <col min="519" max="762" width="6.875" style="150" customWidth="1"/>
    <col min="763" max="774" width="11.625" style="150" customWidth="1"/>
    <col min="775" max="1018" width="6.875" style="150" customWidth="1"/>
    <col min="1019" max="1030" width="11.625" style="150" customWidth="1"/>
    <col min="1031" max="1274" width="6.875" style="150" customWidth="1"/>
    <col min="1275" max="1286" width="11.625" style="150" customWidth="1"/>
    <col min="1287" max="1530" width="6.875" style="150" customWidth="1"/>
    <col min="1531" max="1542" width="11.625" style="150" customWidth="1"/>
    <col min="1543" max="1786" width="6.875" style="150" customWidth="1"/>
    <col min="1787" max="1798" width="11.625" style="150" customWidth="1"/>
    <col min="1799" max="2042" width="6.875" style="150" customWidth="1"/>
    <col min="2043" max="2054" width="11.625" style="150" customWidth="1"/>
    <col min="2055" max="2298" width="6.875" style="150" customWidth="1"/>
    <col min="2299" max="2310" width="11.625" style="150" customWidth="1"/>
    <col min="2311" max="2554" width="6.875" style="150" customWidth="1"/>
    <col min="2555" max="2566" width="11.625" style="150" customWidth="1"/>
    <col min="2567" max="2810" width="6.875" style="150" customWidth="1"/>
    <col min="2811" max="2822" width="11.625" style="150" customWidth="1"/>
    <col min="2823" max="3066" width="6.875" style="150" customWidth="1"/>
    <col min="3067" max="3078" width="11.625" style="150" customWidth="1"/>
    <col min="3079" max="3322" width="6.875" style="150" customWidth="1"/>
    <col min="3323" max="3334" width="11.625" style="150" customWidth="1"/>
    <col min="3335" max="3578" width="6.875" style="150" customWidth="1"/>
    <col min="3579" max="3590" width="11.625" style="150" customWidth="1"/>
    <col min="3591" max="3834" width="6.875" style="150" customWidth="1"/>
    <col min="3835" max="3846" width="11.625" style="150" customWidth="1"/>
    <col min="3847" max="4090" width="6.875" style="150" customWidth="1"/>
    <col min="4091" max="4102" width="11.625" style="150" customWidth="1"/>
    <col min="4103" max="4346" width="6.875" style="150" customWidth="1"/>
    <col min="4347" max="4358" width="11.625" style="150" customWidth="1"/>
    <col min="4359" max="4602" width="6.875" style="150" customWidth="1"/>
    <col min="4603" max="4614" width="11.625" style="150" customWidth="1"/>
    <col min="4615" max="4858" width="6.875" style="150" customWidth="1"/>
    <col min="4859" max="4870" width="11.625" style="150" customWidth="1"/>
    <col min="4871" max="5114" width="6.875" style="150" customWidth="1"/>
    <col min="5115" max="5126" width="11.625" style="150" customWidth="1"/>
    <col min="5127" max="5370" width="6.875" style="150" customWidth="1"/>
    <col min="5371" max="5382" width="11.625" style="150" customWidth="1"/>
    <col min="5383" max="5626" width="6.875" style="150" customWidth="1"/>
    <col min="5627" max="5638" width="11.625" style="150" customWidth="1"/>
    <col min="5639" max="5882" width="6.875" style="150" customWidth="1"/>
    <col min="5883" max="5894" width="11.625" style="150" customWidth="1"/>
    <col min="5895" max="6138" width="6.875" style="150" customWidth="1"/>
    <col min="6139" max="6150" width="11.625" style="150" customWidth="1"/>
    <col min="6151" max="6394" width="6.875" style="150" customWidth="1"/>
    <col min="6395" max="6406" width="11.625" style="150" customWidth="1"/>
    <col min="6407" max="6650" width="6.875" style="150" customWidth="1"/>
    <col min="6651" max="6662" width="11.625" style="150" customWidth="1"/>
    <col min="6663" max="6906" width="6.875" style="150" customWidth="1"/>
    <col min="6907" max="6918" width="11.625" style="150" customWidth="1"/>
    <col min="6919" max="7162" width="6.875" style="150" customWidth="1"/>
    <col min="7163" max="7174" width="11.625" style="150" customWidth="1"/>
    <col min="7175" max="7418" width="6.875" style="150" customWidth="1"/>
    <col min="7419" max="7430" width="11.625" style="150" customWidth="1"/>
    <col min="7431" max="7674" width="6.875" style="150" customWidth="1"/>
    <col min="7675" max="7686" width="11.625" style="150" customWidth="1"/>
    <col min="7687" max="7930" width="6.875" style="150" customWidth="1"/>
    <col min="7931" max="7942" width="11.625" style="150" customWidth="1"/>
    <col min="7943" max="8186" width="6.875" style="150" customWidth="1"/>
    <col min="8187" max="8198" width="11.625" style="150" customWidth="1"/>
    <col min="8199" max="8442" width="6.875" style="150" customWidth="1"/>
    <col min="8443" max="8454" width="11.625" style="150" customWidth="1"/>
    <col min="8455" max="8698" width="6.875" style="150" customWidth="1"/>
    <col min="8699" max="8710" width="11.625" style="150" customWidth="1"/>
    <col min="8711" max="8954" width="6.875" style="150" customWidth="1"/>
    <col min="8955" max="8966" width="11.625" style="150" customWidth="1"/>
    <col min="8967" max="9210" width="6.875" style="150" customWidth="1"/>
    <col min="9211" max="9222" width="11.625" style="150" customWidth="1"/>
    <col min="9223" max="9466" width="6.875" style="150" customWidth="1"/>
    <col min="9467" max="9478" width="11.625" style="150" customWidth="1"/>
    <col min="9479" max="9722" width="6.875" style="150" customWidth="1"/>
    <col min="9723" max="9734" width="11.625" style="150" customWidth="1"/>
    <col min="9735" max="9978" width="6.875" style="150" customWidth="1"/>
    <col min="9979" max="9990" width="11.625" style="150" customWidth="1"/>
    <col min="9991" max="10234" width="6.875" style="150" customWidth="1"/>
    <col min="10235" max="10246" width="11.625" style="150" customWidth="1"/>
    <col min="10247" max="10490" width="6.875" style="150" customWidth="1"/>
    <col min="10491" max="10502" width="11.625" style="150" customWidth="1"/>
    <col min="10503" max="10746" width="6.875" style="150" customWidth="1"/>
    <col min="10747" max="10758" width="11.625" style="150" customWidth="1"/>
    <col min="10759" max="11002" width="6.875" style="150" customWidth="1"/>
    <col min="11003" max="11014" width="11.625" style="150" customWidth="1"/>
    <col min="11015" max="11258" width="6.875" style="150" customWidth="1"/>
    <col min="11259" max="11270" width="11.625" style="150" customWidth="1"/>
    <col min="11271" max="11514" width="6.875" style="150" customWidth="1"/>
    <col min="11515" max="11526" width="11.625" style="150" customWidth="1"/>
    <col min="11527" max="11770" width="6.875" style="150" customWidth="1"/>
    <col min="11771" max="11782" width="11.625" style="150" customWidth="1"/>
    <col min="11783" max="12026" width="6.875" style="150" customWidth="1"/>
    <col min="12027" max="12038" width="11.625" style="150" customWidth="1"/>
    <col min="12039" max="12282" width="6.875" style="150" customWidth="1"/>
    <col min="12283" max="12294" width="11.625" style="150" customWidth="1"/>
    <col min="12295" max="12538" width="6.875" style="150" customWidth="1"/>
    <col min="12539" max="12550" width="11.625" style="150" customWidth="1"/>
    <col min="12551" max="12794" width="6.875" style="150" customWidth="1"/>
    <col min="12795" max="12806" width="11.625" style="150" customWidth="1"/>
    <col min="12807" max="13050" width="6.875" style="150" customWidth="1"/>
    <col min="13051" max="13062" width="11.625" style="150" customWidth="1"/>
    <col min="13063" max="13306" width="6.875" style="150" customWidth="1"/>
    <col min="13307" max="13318" width="11.625" style="150" customWidth="1"/>
    <col min="13319" max="13562" width="6.875" style="150" customWidth="1"/>
    <col min="13563" max="13574" width="11.625" style="150" customWidth="1"/>
    <col min="13575" max="13818" width="6.875" style="150" customWidth="1"/>
    <col min="13819" max="13830" width="11.625" style="150" customWidth="1"/>
    <col min="13831" max="14074" width="6.875" style="150" customWidth="1"/>
    <col min="14075" max="14086" width="11.625" style="150" customWidth="1"/>
    <col min="14087" max="14330" width="6.875" style="150" customWidth="1"/>
    <col min="14331" max="14342" width="11.625" style="150" customWidth="1"/>
    <col min="14343" max="14586" width="6.875" style="150" customWidth="1"/>
    <col min="14587" max="14598" width="11.625" style="150" customWidth="1"/>
    <col min="14599" max="14842" width="6.875" style="150" customWidth="1"/>
    <col min="14843" max="14854" width="11.625" style="150" customWidth="1"/>
    <col min="14855" max="15098" width="6.875" style="150" customWidth="1"/>
    <col min="15099" max="15110" width="11.625" style="150" customWidth="1"/>
    <col min="15111" max="15354" width="6.875" style="150" customWidth="1"/>
    <col min="15355" max="15366" width="11.625" style="150" customWidth="1"/>
    <col min="15367" max="15610" width="6.875" style="150" customWidth="1"/>
    <col min="15611" max="15622" width="11.625" style="150" customWidth="1"/>
    <col min="15623" max="15866" width="6.875" style="150" customWidth="1"/>
    <col min="15867" max="15878" width="11.625" style="150" customWidth="1"/>
    <col min="15879" max="16122" width="6.875" style="150" customWidth="1"/>
    <col min="16123" max="16134" width="11.625" style="150" customWidth="1"/>
    <col min="16135" max="16378" width="6.875" style="150" customWidth="1"/>
    <col min="16379" max="16384" width="6.875" style="150"/>
  </cols>
  <sheetData>
    <row r="1" ht="20.1" customHeight="1" spans="1:6">
      <c r="A1" s="151" t="s">
        <v>503</v>
      </c>
      <c r="F1" s="152"/>
    </row>
    <row r="2" ht="42" customHeight="1" spans="1:6">
      <c r="A2" s="153" t="s">
        <v>504</v>
      </c>
      <c r="B2" s="154"/>
      <c r="C2" s="154"/>
      <c r="D2" s="154"/>
      <c r="E2" s="154"/>
      <c r="F2" s="154"/>
    </row>
    <row r="3" ht="20.1" customHeight="1" spans="1:6">
      <c r="A3" s="154"/>
      <c r="B3" s="154"/>
      <c r="C3" s="154"/>
      <c r="D3" s="154"/>
      <c r="E3" s="154"/>
      <c r="F3" s="154"/>
    </row>
    <row r="4" ht="20.1" customHeight="1" spans="1:6">
      <c r="A4" s="155"/>
      <c r="B4" s="155"/>
      <c r="C4" s="155"/>
      <c r="D4" s="155"/>
      <c r="E4" s="155"/>
      <c r="F4" s="156" t="s">
        <v>313</v>
      </c>
    </row>
    <row r="5" ht="28.5" customHeight="1" spans="1:6">
      <c r="A5" s="157" t="s">
        <v>334</v>
      </c>
      <c r="B5" s="157"/>
      <c r="C5" s="157"/>
      <c r="D5" s="157"/>
      <c r="E5" s="157"/>
      <c r="F5" s="157"/>
    </row>
    <row r="6" ht="28.5" customHeight="1" spans="1:6">
      <c r="A6" s="157" t="s">
        <v>318</v>
      </c>
      <c r="B6" s="158" t="s">
        <v>505</v>
      </c>
      <c r="C6" s="157" t="s">
        <v>506</v>
      </c>
      <c r="D6" s="157"/>
      <c r="E6" s="157"/>
      <c r="F6" s="157" t="s">
        <v>507</v>
      </c>
    </row>
    <row r="7" ht="28.5" customHeight="1" spans="1:6">
      <c r="A7" s="157"/>
      <c r="B7" s="158"/>
      <c r="C7" s="157" t="s">
        <v>337</v>
      </c>
      <c r="D7" s="158" t="s">
        <v>508</v>
      </c>
      <c r="E7" s="158" t="s">
        <v>509</v>
      </c>
      <c r="F7" s="157"/>
    </row>
    <row r="8" ht="28.5" customHeight="1" spans="1:6">
      <c r="A8" s="159">
        <f>B8+C8+F8</f>
        <v>149.72</v>
      </c>
      <c r="B8" s="160" t="s">
        <v>510</v>
      </c>
      <c r="C8" s="161">
        <f>E8</f>
        <v>142.5</v>
      </c>
      <c r="D8" s="162" t="s">
        <v>510</v>
      </c>
      <c r="E8" s="159">
        <v>142.5</v>
      </c>
      <c r="F8" s="163">
        <v>7.22</v>
      </c>
    </row>
    <row r="9" ht="22.5" customHeight="1" spans="1:6">
      <c r="A9" s="164"/>
      <c r="B9" s="164"/>
      <c r="C9" s="164"/>
      <c r="D9" s="164"/>
      <c r="E9" s="164"/>
      <c r="F9" s="164"/>
    </row>
    <row r="10" customHeight="1" spans="1:6">
      <c r="A10" s="164"/>
      <c r="B10" s="164"/>
      <c r="C10" s="164"/>
      <c r="D10" s="164"/>
      <c r="E10" s="164"/>
      <c r="F10" s="164"/>
    </row>
    <row r="11" customHeight="1" spans="1:6">
      <c r="A11" s="164"/>
      <c r="B11" s="164"/>
      <c r="C11" s="164"/>
      <c r="D11" s="164"/>
      <c r="E11" s="164"/>
      <c r="F11" s="164"/>
    </row>
    <row r="12" customHeight="1" spans="1:6">
      <c r="A12" s="164"/>
      <c r="B12" s="164"/>
      <c r="C12" s="164"/>
      <c r="F12" s="164"/>
    </row>
    <row r="13" customHeight="1" spans="1:5">
      <c r="A13" s="164"/>
      <c r="B13" s="164"/>
      <c r="C13" s="164"/>
      <c r="D13" s="164"/>
      <c r="E13" s="164"/>
    </row>
    <row r="14" customHeight="1" spans="1:3">
      <c r="A14" s="164"/>
      <c r="B14" s="164"/>
      <c r="C14" s="164"/>
    </row>
    <row r="15" customHeight="1" spans="4:4">
      <c r="D15" s="164"/>
    </row>
    <row r="16" customHeight="1" spans="5:6">
      <c r="E16" s="164"/>
      <c r="F16" s="164"/>
    </row>
    <row r="20" customHeight="1" spans="2:2">
      <c r="B20" s="164"/>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F10" sqref="F10"/>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1032</v>
      </c>
      <c r="C4" s="8"/>
      <c r="D4" s="8"/>
      <c r="E4" s="8" t="s">
        <v>625</v>
      </c>
      <c r="F4" s="8" t="s">
        <v>986</v>
      </c>
      <c r="G4" s="8"/>
    </row>
    <row r="5" ht="27.75" customHeight="1" spans="1:7">
      <c r="A5" s="8" t="s">
        <v>626</v>
      </c>
      <c r="B5" s="9">
        <v>10</v>
      </c>
      <c r="C5" s="8"/>
      <c r="D5" s="8"/>
      <c r="E5" s="8" t="s">
        <v>627</v>
      </c>
      <c r="F5" s="8"/>
      <c r="G5" s="8"/>
    </row>
    <row r="6" ht="27.75" customHeight="1" spans="1:7">
      <c r="A6" s="8"/>
      <c r="B6" s="8"/>
      <c r="C6" s="8"/>
      <c r="D6" s="8"/>
      <c r="E6" s="8" t="s">
        <v>628</v>
      </c>
      <c r="F6" s="8">
        <v>10</v>
      </c>
      <c r="G6" s="8"/>
    </row>
    <row r="7" ht="34.5" customHeight="1" spans="1:7">
      <c r="A7" s="8" t="s">
        <v>629</v>
      </c>
      <c r="B7" s="8" t="s">
        <v>1033</v>
      </c>
      <c r="C7" s="8"/>
      <c r="D7" s="8"/>
      <c r="E7" s="8"/>
      <c r="F7" s="8"/>
      <c r="G7" s="8"/>
    </row>
    <row r="8" ht="34.5" customHeight="1" spans="1:7">
      <c r="A8" s="8" t="s">
        <v>631</v>
      </c>
      <c r="B8" s="8" t="s">
        <v>1034</v>
      </c>
      <c r="C8" s="8"/>
      <c r="D8" s="8"/>
      <c r="E8" s="8"/>
      <c r="F8" s="8"/>
      <c r="G8" s="8"/>
    </row>
    <row r="9" ht="34.5" customHeight="1" spans="1:7">
      <c r="A9" s="8" t="s">
        <v>633</v>
      </c>
      <c r="B9" s="8" t="s">
        <v>1035</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1036</v>
      </c>
      <c r="C11" s="8" t="s">
        <v>980</v>
      </c>
      <c r="D11" s="8" t="s">
        <v>675</v>
      </c>
      <c r="E11" s="8" t="s">
        <v>607</v>
      </c>
      <c r="F11" s="8" t="s">
        <v>1037</v>
      </c>
      <c r="G11" s="8" t="s">
        <v>637</v>
      </c>
    </row>
    <row r="12" ht="23.25" customHeight="1" spans="1:7">
      <c r="A12" s="10"/>
      <c r="B12" s="8" t="s">
        <v>639</v>
      </c>
      <c r="C12" s="8" t="s">
        <v>947</v>
      </c>
      <c r="D12" s="11" t="s">
        <v>1001</v>
      </c>
      <c r="E12" s="8" t="s">
        <v>783</v>
      </c>
      <c r="F12" s="8" t="s">
        <v>1002</v>
      </c>
      <c r="G12" s="8" t="s">
        <v>641</v>
      </c>
    </row>
    <row r="13" ht="23.25" customHeight="1" spans="1:7">
      <c r="A13" s="10"/>
      <c r="B13" s="8" t="s">
        <v>1038</v>
      </c>
      <c r="C13" s="8" t="s">
        <v>980</v>
      </c>
      <c r="D13" s="11" t="s">
        <v>1039</v>
      </c>
      <c r="E13" s="8" t="s">
        <v>783</v>
      </c>
      <c r="F13" s="8" t="s">
        <v>949</v>
      </c>
      <c r="G13" s="8" t="s">
        <v>637</v>
      </c>
    </row>
    <row r="14" ht="23.25" customHeight="1" spans="1:7">
      <c r="A14" s="10"/>
      <c r="B14" s="8" t="s">
        <v>642</v>
      </c>
      <c r="C14" s="8" t="s">
        <v>947</v>
      </c>
      <c r="D14" s="11" t="s">
        <v>603</v>
      </c>
      <c r="E14" s="8" t="s">
        <v>664</v>
      </c>
      <c r="F14" s="8" t="s">
        <v>786</v>
      </c>
      <c r="G14" s="8" t="s">
        <v>641</v>
      </c>
    </row>
    <row r="15" ht="23.25" customHeight="1" spans="1:7">
      <c r="A15" s="10"/>
      <c r="B15" s="8" t="s">
        <v>653</v>
      </c>
      <c r="C15" s="8" t="s">
        <v>815</v>
      </c>
      <c r="D15" s="11" t="s">
        <v>603</v>
      </c>
      <c r="E15" s="8" t="s">
        <v>607</v>
      </c>
      <c r="F15" s="8" t="s">
        <v>815</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D19" sqref="D1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1040</v>
      </c>
      <c r="C4" s="8"/>
      <c r="D4" s="8"/>
      <c r="E4" s="8" t="s">
        <v>625</v>
      </c>
      <c r="F4" s="8" t="s">
        <v>986</v>
      </c>
      <c r="G4" s="8"/>
    </row>
    <row r="5" ht="27.75" customHeight="1" spans="1:7">
      <c r="A5" s="8" t="s">
        <v>626</v>
      </c>
      <c r="B5" s="9">
        <v>45</v>
      </c>
      <c r="C5" s="8"/>
      <c r="D5" s="8"/>
      <c r="E5" s="8" t="s">
        <v>627</v>
      </c>
      <c r="F5" s="8"/>
      <c r="G5" s="8"/>
    </row>
    <row r="6" ht="27.75" customHeight="1" spans="1:7">
      <c r="A6" s="8"/>
      <c r="B6" s="8"/>
      <c r="C6" s="8"/>
      <c r="D6" s="8"/>
      <c r="E6" s="8" t="s">
        <v>628</v>
      </c>
      <c r="F6" s="8">
        <v>45</v>
      </c>
      <c r="G6" s="8"/>
    </row>
    <row r="7" ht="83" customHeight="1" spans="1:7">
      <c r="A7" s="8" t="s">
        <v>629</v>
      </c>
      <c r="B7" s="8" t="s">
        <v>1041</v>
      </c>
      <c r="C7" s="8"/>
      <c r="D7" s="8"/>
      <c r="E7" s="8"/>
      <c r="F7" s="8"/>
      <c r="G7" s="8"/>
    </row>
    <row r="8" ht="34.5" customHeight="1" spans="1:7">
      <c r="A8" s="8" t="s">
        <v>631</v>
      </c>
      <c r="B8" s="8" t="s">
        <v>1042</v>
      </c>
      <c r="C8" s="8"/>
      <c r="D8" s="8"/>
      <c r="E8" s="8"/>
      <c r="F8" s="8"/>
      <c r="G8" s="8"/>
    </row>
    <row r="9" ht="34.5" customHeight="1" spans="1:7">
      <c r="A9" s="8" t="s">
        <v>633</v>
      </c>
      <c r="B9" s="8" t="s">
        <v>1043</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636</v>
      </c>
      <c r="C11" s="8">
        <v>20</v>
      </c>
      <c r="D11" s="8" t="s">
        <v>603</v>
      </c>
      <c r="E11" s="8" t="s">
        <v>607</v>
      </c>
      <c r="F11" s="8">
        <v>100</v>
      </c>
      <c r="G11" s="8" t="s">
        <v>637</v>
      </c>
    </row>
    <row r="12" ht="23.25" customHeight="1" spans="1:7">
      <c r="A12" s="10"/>
      <c r="B12" s="8" t="s">
        <v>1044</v>
      </c>
      <c r="C12" s="8">
        <v>20</v>
      </c>
      <c r="D12" s="11" t="s">
        <v>603</v>
      </c>
      <c r="E12" s="8" t="s">
        <v>607</v>
      </c>
      <c r="F12" s="8">
        <v>100</v>
      </c>
      <c r="G12" s="8" t="s">
        <v>637</v>
      </c>
    </row>
    <row r="13" ht="23.25" customHeight="1" spans="1:7">
      <c r="A13" s="10"/>
      <c r="B13" s="8" t="s">
        <v>1045</v>
      </c>
      <c r="C13" s="8">
        <v>20</v>
      </c>
      <c r="D13" s="11" t="s">
        <v>603</v>
      </c>
      <c r="E13" s="8" t="s">
        <v>607</v>
      </c>
      <c r="F13" s="8">
        <v>100</v>
      </c>
      <c r="G13" s="8" t="s">
        <v>637</v>
      </c>
    </row>
    <row r="14" ht="23.25" customHeight="1" spans="1:7">
      <c r="A14" s="10"/>
      <c r="B14" s="8" t="s">
        <v>1046</v>
      </c>
      <c r="C14" s="8">
        <v>15</v>
      </c>
      <c r="D14" s="11" t="s">
        <v>618</v>
      </c>
      <c r="E14" s="8" t="s">
        <v>610</v>
      </c>
      <c r="F14" s="8">
        <v>5</v>
      </c>
      <c r="G14" s="8" t="s">
        <v>641</v>
      </c>
    </row>
    <row r="15" ht="23.25" customHeight="1" spans="1:7">
      <c r="A15" s="10"/>
      <c r="B15" s="8" t="s">
        <v>642</v>
      </c>
      <c r="C15" s="8">
        <v>15</v>
      </c>
      <c r="D15" s="11" t="s">
        <v>603</v>
      </c>
      <c r="E15" s="8" t="s">
        <v>610</v>
      </c>
      <c r="F15" s="8">
        <v>90</v>
      </c>
      <c r="G15" s="8" t="s">
        <v>641</v>
      </c>
    </row>
    <row r="16" ht="23.25" customHeight="1" spans="1:7">
      <c r="A16" s="10"/>
      <c r="B16" s="8" t="s">
        <v>653</v>
      </c>
      <c r="C16" s="8">
        <v>10</v>
      </c>
      <c r="D16" s="11" t="s">
        <v>603</v>
      </c>
      <c r="E16" s="8" t="s">
        <v>607</v>
      </c>
      <c r="F16" s="8">
        <v>100</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1047</v>
      </c>
      <c r="C4" s="8"/>
      <c r="D4" s="8"/>
      <c r="E4" s="8" t="s">
        <v>625</v>
      </c>
      <c r="F4" s="8" t="s">
        <v>986</v>
      </c>
      <c r="G4" s="8"/>
    </row>
    <row r="5" ht="27.75" customHeight="1" spans="1:7">
      <c r="A5" s="8" t="s">
        <v>626</v>
      </c>
      <c r="B5" s="9">
        <v>99</v>
      </c>
      <c r="C5" s="8"/>
      <c r="D5" s="8"/>
      <c r="E5" s="8" t="s">
        <v>627</v>
      </c>
      <c r="F5" s="8"/>
      <c r="G5" s="8"/>
    </row>
    <row r="6" ht="27.75" customHeight="1" spans="1:7">
      <c r="A6" s="8"/>
      <c r="B6" s="8"/>
      <c r="C6" s="8"/>
      <c r="D6" s="8"/>
      <c r="E6" s="8" t="s">
        <v>628</v>
      </c>
      <c r="F6" s="8">
        <v>99</v>
      </c>
      <c r="G6" s="8"/>
    </row>
    <row r="7" ht="34.5" customHeight="1" spans="1:7">
      <c r="A7" s="8" t="s">
        <v>629</v>
      </c>
      <c r="B7" s="8" t="s">
        <v>1048</v>
      </c>
      <c r="C7" s="8"/>
      <c r="D7" s="8"/>
      <c r="E7" s="8"/>
      <c r="F7" s="8"/>
      <c r="G7" s="8"/>
    </row>
    <row r="8" ht="34.5" customHeight="1" spans="1:7">
      <c r="A8" s="8" t="s">
        <v>631</v>
      </c>
      <c r="B8" s="8" t="s">
        <v>1049</v>
      </c>
      <c r="C8" s="8"/>
      <c r="D8" s="8"/>
      <c r="E8" s="8"/>
      <c r="F8" s="8"/>
      <c r="G8" s="8"/>
    </row>
    <row r="9" ht="34.5" customHeight="1" spans="1:7">
      <c r="A9" s="8" t="s">
        <v>633</v>
      </c>
      <c r="B9" s="8" t="s">
        <v>1050</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1051</v>
      </c>
      <c r="C11" s="8">
        <v>20</v>
      </c>
      <c r="D11" s="8" t="s">
        <v>615</v>
      </c>
      <c r="E11" s="8" t="s">
        <v>664</v>
      </c>
      <c r="F11" s="8" t="s">
        <v>893</v>
      </c>
      <c r="G11" s="8" t="s">
        <v>637</v>
      </c>
    </row>
    <row r="12" ht="23.25" customHeight="1" spans="1:7">
      <c r="A12" s="10"/>
      <c r="B12" s="8" t="s">
        <v>1052</v>
      </c>
      <c r="C12" s="8">
        <v>20</v>
      </c>
      <c r="D12" s="11" t="s">
        <v>609</v>
      </c>
      <c r="E12" s="8" t="s">
        <v>607</v>
      </c>
      <c r="F12" s="8" t="s">
        <v>1053</v>
      </c>
      <c r="G12" s="8" t="s">
        <v>637</v>
      </c>
    </row>
    <row r="13" ht="23.25" customHeight="1" spans="1:7">
      <c r="A13" s="10"/>
      <c r="B13" s="8" t="s">
        <v>1054</v>
      </c>
      <c r="C13" s="8">
        <v>20</v>
      </c>
      <c r="D13" s="11" t="s">
        <v>1055</v>
      </c>
      <c r="E13" s="8" t="s">
        <v>783</v>
      </c>
      <c r="F13" s="8" t="s">
        <v>1056</v>
      </c>
      <c r="G13" s="8" t="s">
        <v>637</v>
      </c>
    </row>
    <row r="14" ht="23.25" customHeight="1" spans="1:7">
      <c r="A14" s="10"/>
      <c r="B14" s="8" t="s">
        <v>1057</v>
      </c>
      <c r="C14" s="8">
        <v>15</v>
      </c>
      <c r="D14" s="11" t="s">
        <v>609</v>
      </c>
      <c r="E14" s="8" t="s">
        <v>664</v>
      </c>
      <c r="F14" s="8" t="s">
        <v>1058</v>
      </c>
      <c r="G14" s="8" t="s">
        <v>641</v>
      </c>
    </row>
    <row r="15" ht="23.25" customHeight="1" spans="1:7">
      <c r="A15" s="10"/>
      <c r="B15" s="8" t="s">
        <v>642</v>
      </c>
      <c r="C15" s="8">
        <v>15</v>
      </c>
      <c r="D15" s="11" t="s">
        <v>603</v>
      </c>
      <c r="E15" s="8" t="s">
        <v>664</v>
      </c>
      <c r="F15" s="8" t="s">
        <v>1059</v>
      </c>
      <c r="G15" s="8" t="s">
        <v>641</v>
      </c>
    </row>
    <row r="16" ht="23.25" customHeight="1" spans="1:7">
      <c r="A16" s="10"/>
      <c r="B16" s="8" t="s">
        <v>659</v>
      </c>
      <c r="C16" s="8">
        <v>10</v>
      </c>
      <c r="D16" s="11" t="s">
        <v>603</v>
      </c>
      <c r="E16" s="8" t="s">
        <v>607</v>
      </c>
      <c r="F16" s="8" t="s">
        <v>843</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C11" sqref="C11:C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1060</v>
      </c>
      <c r="C4" s="8"/>
      <c r="D4" s="8"/>
      <c r="E4" s="8" t="s">
        <v>625</v>
      </c>
      <c r="F4" s="8" t="s">
        <v>986</v>
      </c>
      <c r="G4" s="8"/>
    </row>
    <row r="5" ht="27.75" customHeight="1" spans="1:7">
      <c r="A5" s="8" t="s">
        <v>626</v>
      </c>
      <c r="B5" s="9">
        <v>413</v>
      </c>
      <c r="C5" s="8"/>
      <c r="D5" s="8"/>
      <c r="E5" s="8" t="s">
        <v>627</v>
      </c>
      <c r="F5" s="8"/>
      <c r="G5" s="8"/>
    </row>
    <row r="6" ht="27.75" customHeight="1" spans="1:7">
      <c r="A6" s="8"/>
      <c r="B6" s="8"/>
      <c r="C6" s="8"/>
      <c r="D6" s="8"/>
      <c r="E6" s="8" t="s">
        <v>628</v>
      </c>
      <c r="F6" s="8">
        <v>413</v>
      </c>
      <c r="G6" s="8"/>
    </row>
    <row r="7" ht="34.5" customHeight="1" spans="1:7">
      <c r="A7" s="8" t="s">
        <v>629</v>
      </c>
      <c r="B7" s="8" t="s">
        <v>1061</v>
      </c>
      <c r="C7" s="8"/>
      <c r="D7" s="8"/>
      <c r="E7" s="8"/>
      <c r="F7" s="8"/>
      <c r="G7" s="8"/>
    </row>
    <row r="8" ht="34.5" customHeight="1" spans="1:7">
      <c r="A8" s="8" t="s">
        <v>631</v>
      </c>
      <c r="B8" s="8" t="s">
        <v>1062</v>
      </c>
      <c r="C8" s="8"/>
      <c r="D8" s="8"/>
      <c r="E8" s="8"/>
      <c r="F8" s="8"/>
      <c r="G8" s="8"/>
    </row>
    <row r="9" ht="34.5" customHeight="1" spans="1:7">
      <c r="A9" s="8" t="s">
        <v>633</v>
      </c>
      <c r="B9" s="8" t="s">
        <v>1063</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1064</v>
      </c>
      <c r="C11" s="8">
        <v>20</v>
      </c>
      <c r="D11" s="8" t="s">
        <v>679</v>
      </c>
      <c r="E11" s="8" t="s">
        <v>664</v>
      </c>
      <c r="F11" s="8" t="s">
        <v>1065</v>
      </c>
      <c r="G11" s="8" t="s">
        <v>637</v>
      </c>
    </row>
    <row r="12" ht="23.25" customHeight="1" spans="1:7">
      <c r="A12" s="10"/>
      <c r="B12" s="8" t="s">
        <v>1066</v>
      </c>
      <c r="C12" s="8">
        <v>20</v>
      </c>
      <c r="D12" s="11" t="s">
        <v>603</v>
      </c>
      <c r="E12" s="8" t="s">
        <v>664</v>
      </c>
      <c r="F12" s="8" t="s">
        <v>1067</v>
      </c>
      <c r="G12" s="8" t="s">
        <v>637</v>
      </c>
    </row>
    <row r="13" ht="23.25" customHeight="1" spans="1:7">
      <c r="A13" s="10"/>
      <c r="B13" s="8" t="s">
        <v>692</v>
      </c>
      <c r="C13" s="8">
        <v>20</v>
      </c>
      <c r="D13" s="11" t="s">
        <v>603</v>
      </c>
      <c r="E13" s="8" t="s">
        <v>664</v>
      </c>
      <c r="F13" s="8" t="s">
        <v>1067</v>
      </c>
      <c r="G13" s="8" t="s">
        <v>637</v>
      </c>
    </row>
    <row r="14" ht="23.25" customHeight="1" spans="1:7">
      <c r="A14" s="10"/>
      <c r="B14" s="8" t="s">
        <v>1068</v>
      </c>
      <c r="C14" s="8">
        <v>15</v>
      </c>
      <c r="D14" s="11" t="s">
        <v>603</v>
      </c>
      <c r="E14" s="8" t="s">
        <v>783</v>
      </c>
      <c r="F14" s="8" t="s">
        <v>1059</v>
      </c>
      <c r="G14" s="8" t="s">
        <v>641</v>
      </c>
    </row>
    <row r="15" ht="23.25" customHeight="1" spans="1:7">
      <c r="A15" s="10"/>
      <c r="B15" s="8" t="s">
        <v>1069</v>
      </c>
      <c r="C15" s="8">
        <v>15</v>
      </c>
      <c r="D15" s="11" t="s">
        <v>679</v>
      </c>
      <c r="E15" s="8" t="s">
        <v>664</v>
      </c>
      <c r="F15" s="8" t="s">
        <v>1070</v>
      </c>
      <c r="G15" s="8" t="s">
        <v>641</v>
      </c>
    </row>
    <row r="16" ht="23.25" customHeight="1" spans="1:7">
      <c r="A16" s="10"/>
      <c r="B16" s="8" t="s">
        <v>652</v>
      </c>
      <c r="C16" s="8">
        <v>10</v>
      </c>
      <c r="D16" s="11" t="s">
        <v>603</v>
      </c>
      <c r="E16" s="8" t="s">
        <v>664</v>
      </c>
      <c r="F16" s="8" t="s">
        <v>786</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C11" sqref="C11:C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1071</v>
      </c>
      <c r="C4" s="8"/>
      <c r="D4" s="8"/>
      <c r="E4" s="8" t="s">
        <v>625</v>
      </c>
      <c r="F4" s="8" t="s">
        <v>986</v>
      </c>
      <c r="G4" s="8"/>
    </row>
    <row r="5" ht="27.75" customHeight="1" spans="1:7">
      <c r="A5" s="8" t="s">
        <v>626</v>
      </c>
      <c r="B5" s="9">
        <v>613</v>
      </c>
      <c r="C5" s="8"/>
      <c r="D5" s="8"/>
      <c r="E5" s="8" t="s">
        <v>627</v>
      </c>
      <c r="F5" s="8"/>
      <c r="G5" s="8"/>
    </row>
    <row r="6" ht="27.75" customHeight="1" spans="1:7">
      <c r="A6" s="8"/>
      <c r="B6" s="8"/>
      <c r="C6" s="8"/>
      <c r="D6" s="8"/>
      <c r="E6" s="8" t="s">
        <v>628</v>
      </c>
      <c r="F6" s="8">
        <v>613</v>
      </c>
      <c r="G6" s="8"/>
    </row>
    <row r="7" ht="34.5" customHeight="1" spans="1:7">
      <c r="A7" s="8" t="s">
        <v>629</v>
      </c>
      <c r="B7" s="8" t="s">
        <v>1072</v>
      </c>
      <c r="C7" s="8"/>
      <c r="D7" s="8"/>
      <c r="E7" s="8"/>
      <c r="F7" s="8"/>
      <c r="G7" s="8"/>
    </row>
    <row r="8" ht="34.5" customHeight="1" spans="1:7">
      <c r="A8" s="8" t="s">
        <v>631</v>
      </c>
      <c r="B8" s="8" t="s">
        <v>1073</v>
      </c>
      <c r="C8" s="8"/>
      <c r="D8" s="8"/>
      <c r="E8" s="8"/>
      <c r="F8" s="8"/>
      <c r="G8" s="8"/>
    </row>
    <row r="9" ht="34.5" customHeight="1" spans="1:7">
      <c r="A9" s="8" t="s">
        <v>633</v>
      </c>
      <c r="B9" s="8" t="s">
        <v>1074</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636</v>
      </c>
      <c r="C11" s="8">
        <v>25</v>
      </c>
      <c r="D11" s="8" t="s">
        <v>603</v>
      </c>
      <c r="E11" s="8" t="s">
        <v>610</v>
      </c>
      <c r="F11" s="8" t="s">
        <v>853</v>
      </c>
      <c r="G11" s="8" t="s">
        <v>637</v>
      </c>
    </row>
    <row r="12" ht="23.25" customHeight="1" spans="1:7">
      <c r="A12" s="10"/>
      <c r="B12" s="8" t="s">
        <v>659</v>
      </c>
      <c r="C12" s="8">
        <v>20</v>
      </c>
      <c r="D12" s="11" t="s">
        <v>603</v>
      </c>
      <c r="E12" s="8" t="s">
        <v>610</v>
      </c>
      <c r="F12" s="8" t="s">
        <v>853</v>
      </c>
      <c r="G12" s="8" t="s">
        <v>637</v>
      </c>
    </row>
    <row r="13" ht="23.25" customHeight="1" spans="1:7">
      <c r="A13" s="10"/>
      <c r="B13" s="8" t="s">
        <v>798</v>
      </c>
      <c r="C13" s="8">
        <v>15</v>
      </c>
      <c r="D13" s="11" t="s">
        <v>603</v>
      </c>
      <c r="E13" s="8" t="s">
        <v>610</v>
      </c>
      <c r="F13" s="8" t="s">
        <v>853</v>
      </c>
      <c r="G13" s="8" t="s">
        <v>637</v>
      </c>
    </row>
    <row r="14" ht="23.25" customHeight="1" spans="1:7">
      <c r="A14" s="10"/>
      <c r="B14" s="8" t="s">
        <v>1075</v>
      </c>
      <c r="C14" s="8">
        <v>10</v>
      </c>
      <c r="D14" s="11" t="s">
        <v>679</v>
      </c>
      <c r="E14" s="8" t="s">
        <v>610</v>
      </c>
      <c r="F14" s="8" t="s">
        <v>843</v>
      </c>
      <c r="G14" s="8" t="s">
        <v>641</v>
      </c>
    </row>
    <row r="15" ht="23.25" customHeight="1" spans="1:7">
      <c r="A15" s="10"/>
      <c r="B15" s="8" t="s">
        <v>1076</v>
      </c>
      <c r="C15" s="8">
        <v>20</v>
      </c>
      <c r="D15" s="11" t="s">
        <v>675</v>
      </c>
      <c r="E15" s="8" t="s">
        <v>610</v>
      </c>
      <c r="F15" s="8" t="s">
        <v>1077</v>
      </c>
      <c r="G15" s="8" t="s">
        <v>641</v>
      </c>
    </row>
    <row r="16" ht="23.25" customHeight="1" spans="1:7">
      <c r="A16" s="10"/>
      <c r="B16" s="8" t="s">
        <v>642</v>
      </c>
      <c r="C16" s="8">
        <v>10</v>
      </c>
      <c r="D16" s="11" t="s">
        <v>603</v>
      </c>
      <c r="E16" s="8" t="s">
        <v>610</v>
      </c>
      <c r="F16" s="8" t="s">
        <v>786</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1078</v>
      </c>
      <c r="C4" s="8"/>
      <c r="D4" s="8"/>
      <c r="E4" s="8" t="s">
        <v>625</v>
      </c>
      <c r="F4" s="8" t="s">
        <v>986</v>
      </c>
      <c r="G4" s="8"/>
    </row>
    <row r="5" ht="27.75" customHeight="1" spans="1:7">
      <c r="A5" s="8" t="s">
        <v>626</v>
      </c>
      <c r="B5" s="9">
        <v>326</v>
      </c>
      <c r="C5" s="8"/>
      <c r="D5" s="8"/>
      <c r="E5" s="8" t="s">
        <v>627</v>
      </c>
      <c r="F5" s="8"/>
      <c r="G5" s="8"/>
    </row>
    <row r="6" ht="27.75" customHeight="1" spans="1:7">
      <c r="A6" s="8"/>
      <c r="B6" s="8"/>
      <c r="C6" s="8"/>
      <c r="D6" s="8"/>
      <c r="E6" s="8" t="s">
        <v>628</v>
      </c>
      <c r="F6" s="8">
        <v>326</v>
      </c>
      <c r="G6" s="8"/>
    </row>
    <row r="7" ht="34.5" customHeight="1" spans="1:7">
      <c r="A7" s="8" t="s">
        <v>629</v>
      </c>
      <c r="B7" s="8" t="s">
        <v>1079</v>
      </c>
      <c r="C7" s="8"/>
      <c r="D7" s="8"/>
      <c r="E7" s="8"/>
      <c r="F7" s="8"/>
      <c r="G7" s="8"/>
    </row>
    <row r="8" ht="34.5" customHeight="1" spans="1:7">
      <c r="A8" s="8" t="s">
        <v>631</v>
      </c>
      <c r="B8" s="8" t="s">
        <v>1080</v>
      </c>
      <c r="C8" s="8"/>
      <c r="D8" s="8"/>
      <c r="E8" s="8"/>
      <c r="F8" s="8"/>
      <c r="G8" s="8"/>
    </row>
    <row r="9" ht="34.5" customHeight="1" spans="1:7">
      <c r="A9" s="8" t="s">
        <v>633</v>
      </c>
      <c r="B9" s="8" t="s">
        <v>1081</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1082</v>
      </c>
      <c r="C11" s="8" t="s">
        <v>980</v>
      </c>
      <c r="D11" s="8" t="s">
        <v>679</v>
      </c>
      <c r="E11" s="8" t="s">
        <v>610</v>
      </c>
      <c r="F11" s="8" t="s">
        <v>1083</v>
      </c>
      <c r="G11" s="8" t="s">
        <v>637</v>
      </c>
    </row>
    <row r="12" ht="23.25" customHeight="1" spans="1:7">
      <c r="A12" s="10"/>
      <c r="B12" s="8" t="s">
        <v>1084</v>
      </c>
      <c r="C12" s="8" t="s">
        <v>980</v>
      </c>
      <c r="D12" s="11" t="s">
        <v>702</v>
      </c>
      <c r="E12" s="8" t="s">
        <v>604</v>
      </c>
      <c r="F12" s="8" t="s">
        <v>1085</v>
      </c>
      <c r="G12" s="8" t="s">
        <v>637</v>
      </c>
    </row>
    <row r="13" ht="23.25" customHeight="1" spans="1:7">
      <c r="A13" s="10"/>
      <c r="B13" s="8" t="s">
        <v>1086</v>
      </c>
      <c r="C13" s="8" t="s">
        <v>815</v>
      </c>
      <c r="D13" s="11" t="s">
        <v>679</v>
      </c>
      <c r="E13" s="8" t="s">
        <v>607</v>
      </c>
      <c r="F13" s="8" t="s">
        <v>1087</v>
      </c>
      <c r="G13" s="8" t="s">
        <v>641</v>
      </c>
    </row>
    <row r="14" ht="23.25" customHeight="1" spans="1:7">
      <c r="A14" s="10"/>
      <c r="B14" s="8" t="s">
        <v>1088</v>
      </c>
      <c r="C14" s="8" t="s">
        <v>815</v>
      </c>
      <c r="D14" s="11" t="s">
        <v>679</v>
      </c>
      <c r="E14" s="8" t="s">
        <v>607</v>
      </c>
      <c r="F14" s="8" t="s">
        <v>1087</v>
      </c>
      <c r="G14" s="8" t="s">
        <v>641</v>
      </c>
    </row>
    <row r="15" ht="23.25" customHeight="1" spans="1:7">
      <c r="A15" s="10"/>
      <c r="B15" s="8" t="s">
        <v>642</v>
      </c>
      <c r="C15" s="8" t="s">
        <v>815</v>
      </c>
      <c r="D15" s="11" t="s">
        <v>603</v>
      </c>
      <c r="E15" s="8" t="s">
        <v>610</v>
      </c>
      <c r="F15" s="8" t="s">
        <v>786</v>
      </c>
      <c r="G15" s="8" t="s">
        <v>641</v>
      </c>
    </row>
    <row r="16" ht="23.25" customHeight="1" spans="1:7">
      <c r="A16" s="10"/>
      <c r="B16" s="8" t="s">
        <v>653</v>
      </c>
      <c r="C16" s="8" t="s">
        <v>815</v>
      </c>
      <c r="D16" s="11" t="s">
        <v>603</v>
      </c>
      <c r="E16" s="8" t="s">
        <v>607</v>
      </c>
      <c r="F16" s="8" t="s">
        <v>843</v>
      </c>
      <c r="G16" s="8" t="s">
        <v>637</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D10" sqref="D10"/>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1089</v>
      </c>
      <c r="C4" s="8"/>
      <c r="D4" s="8"/>
      <c r="E4" s="8" t="s">
        <v>625</v>
      </c>
      <c r="F4" s="8" t="s">
        <v>986</v>
      </c>
      <c r="G4" s="8"/>
    </row>
    <row r="5" ht="27.75" customHeight="1" spans="1:7">
      <c r="A5" s="8" t="s">
        <v>626</v>
      </c>
      <c r="B5" s="9">
        <v>300</v>
      </c>
      <c r="C5" s="8"/>
      <c r="D5" s="8"/>
      <c r="E5" s="8" t="s">
        <v>627</v>
      </c>
      <c r="F5" s="8"/>
      <c r="G5" s="8"/>
    </row>
    <row r="6" ht="27.75" customHeight="1" spans="1:7">
      <c r="A6" s="8"/>
      <c r="B6" s="8"/>
      <c r="C6" s="8"/>
      <c r="D6" s="8"/>
      <c r="E6" s="8" t="s">
        <v>628</v>
      </c>
      <c r="F6" s="8">
        <v>300</v>
      </c>
      <c r="G6" s="8"/>
    </row>
    <row r="7" ht="53.1" customHeight="1" spans="1:7">
      <c r="A7" s="8" t="s">
        <v>629</v>
      </c>
      <c r="B7" s="8" t="s">
        <v>1090</v>
      </c>
      <c r="C7" s="8"/>
      <c r="D7" s="8"/>
      <c r="E7" s="8"/>
      <c r="F7" s="8"/>
      <c r="G7" s="8"/>
    </row>
    <row r="8" ht="34.5" customHeight="1" spans="1:7">
      <c r="A8" s="8" t="s">
        <v>631</v>
      </c>
      <c r="B8" s="8" t="s">
        <v>1091</v>
      </c>
      <c r="C8" s="8"/>
      <c r="D8" s="8"/>
      <c r="E8" s="8"/>
      <c r="F8" s="8"/>
      <c r="G8" s="8"/>
    </row>
    <row r="9" ht="34.5" customHeight="1" spans="1:7">
      <c r="A9" s="8" t="s">
        <v>633</v>
      </c>
      <c r="B9" s="8" t="s">
        <v>1092</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1093</v>
      </c>
      <c r="C11" s="18" t="s">
        <v>1077</v>
      </c>
      <c r="D11" s="18" t="s">
        <v>702</v>
      </c>
      <c r="E11" s="15" t="s">
        <v>604</v>
      </c>
      <c r="F11" s="15">
        <v>14</v>
      </c>
      <c r="G11" s="18" t="s">
        <v>637</v>
      </c>
    </row>
    <row r="12" ht="23.25" customHeight="1" spans="1:7">
      <c r="A12" s="10"/>
      <c r="B12" s="8" t="s">
        <v>639</v>
      </c>
      <c r="C12" s="18" t="s">
        <v>1077</v>
      </c>
      <c r="D12" s="18" t="s">
        <v>677</v>
      </c>
      <c r="E12" s="15" t="s">
        <v>604</v>
      </c>
      <c r="F12" s="15">
        <v>12</v>
      </c>
      <c r="G12" s="18" t="s">
        <v>637</v>
      </c>
    </row>
    <row r="13" ht="23.25" customHeight="1" spans="1:7">
      <c r="A13" s="10"/>
      <c r="B13" s="8" t="s">
        <v>1094</v>
      </c>
      <c r="C13" s="18" t="s">
        <v>1077</v>
      </c>
      <c r="D13" s="18" t="s">
        <v>603</v>
      </c>
      <c r="E13" s="15" t="s">
        <v>607</v>
      </c>
      <c r="F13" s="15">
        <v>20</v>
      </c>
      <c r="G13" s="18" t="s">
        <v>641</v>
      </c>
    </row>
    <row r="14" ht="23.25" customHeight="1" spans="1:7">
      <c r="A14" s="10"/>
      <c r="B14" s="8" t="s">
        <v>1095</v>
      </c>
      <c r="C14" s="18" t="s">
        <v>1077</v>
      </c>
      <c r="D14" s="18" t="s">
        <v>603</v>
      </c>
      <c r="E14" s="15" t="s">
        <v>604</v>
      </c>
      <c r="F14" s="15">
        <v>10</v>
      </c>
      <c r="G14" s="18" t="s">
        <v>641</v>
      </c>
    </row>
    <row r="15" ht="23.25" customHeight="1" spans="1:7">
      <c r="A15" s="10"/>
      <c r="B15" s="8" t="s">
        <v>1096</v>
      </c>
      <c r="C15" s="18" t="s">
        <v>1077</v>
      </c>
      <c r="D15" s="18" t="s">
        <v>603</v>
      </c>
      <c r="E15" s="15" t="s">
        <v>610</v>
      </c>
      <c r="F15" s="15">
        <v>80</v>
      </c>
      <c r="G15" s="1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1097</v>
      </c>
      <c r="C4" s="8"/>
      <c r="D4" s="8"/>
      <c r="E4" s="8" t="s">
        <v>625</v>
      </c>
      <c r="F4" s="8" t="s">
        <v>986</v>
      </c>
      <c r="G4" s="8"/>
    </row>
    <row r="5" ht="27.75" customHeight="1" spans="1:7">
      <c r="A5" s="8" t="s">
        <v>626</v>
      </c>
      <c r="B5" s="17">
        <v>33.5064</v>
      </c>
      <c r="C5" s="17"/>
      <c r="D5" s="17"/>
      <c r="E5" s="8" t="s">
        <v>627</v>
      </c>
      <c r="F5" s="8"/>
      <c r="G5" s="8"/>
    </row>
    <row r="6" ht="27.75" customHeight="1" spans="1:7">
      <c r="A6" s="8"/>
      <c r="B6" s="17"/>
      <c r="C6" s="17"/>
      <c r="D6" s="17"/>
      <c r="E6" s="8" t="s">
        <v>628</v>
      </c>
      <c r="F6" s="8">
        <v>33.5064</v>
      </c>
      <c r="G6" s="8"/>
    </row>
    <row r="7" ht="34.5" customHeight="1" spans="1:7">
      <c r="A7" s="8" t="s">
        <v>629</v>
      </c>
      <c r="B7" s="8" t="s">
        <v>1098</v>
      </c>
      <c r="C7" s="8"/>
      <c r="D7" s="8"/>
      <c r="E7" s="8"/>
      <c r="F7" s="8"/>
      <c r="G7" s="8"/>
    </row>
    <row r="8" ht="34.5" customHeight="1" spans="1:7">
      <c r="A8" s="8" t="s">
        <v>631</v>
      </c>
      <c r="B8" s="8" t="s">
        <v>1099</v>
      </c>
      <c r="C8" s="8"/>
      <c r="D8" s="8"/>
      <c r="E8" s="8"/>
      <c r="F8" s="8"/>
      <c r="G8" s="8"/>
    </row>
    <row r="9" ht="34.5" customHeight="1" spans="1:7">
      <c r="A9" s="8" t="s">
        <v>633</v>
      </c>
      <c r="B9" s="8" t="s">
        <v>1100</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1101</v>
      </c>
      <c r="C11" s="8" t="s">
        <v>980</v>
      </c>
      <c r="D11" s="8" t="s">
        <v>609</v>
      </c>
      <c r="E11" s="8" t="s">
        <v>610</v>
      </c>
      <c r="F11" s="8" t="s">
        <v>804</v>
      </c>
      <c r="G11" s="8" t="s">
        <v>637</v>
      </c>
    </row>
    <row r="12" ht="23.25" customHeight="1" spans="1:7">
      <c r="A12" s="10"/>
      <c r="B12" s="8" t="s">
        <v>1102</v>
      </c>
      <c r="C12" s="8" t="s">
        <v>980</v>
      </c>
      <c r="D12" s="11" t="s">
        <v>603</v>
      </c>
      <c r="E12" s="8" t="s">
        <v>607</v>
      </c>
      <c r="F12" s="8" t="s">
        <v>843</v>
      </c>
      <c r="G12" s="8" t="s">
        <v>637</v>
      </c>
    </row>
    <row r="13" ht="23.25" customHeight="1" spans="1:7">
      <c r="A13" s="10"/>
      <c r="B13" s="8" t="s">
        <v>1103</v>
      </c>
      <c r="C13" s="8" t="s">
        <v>947</v>
      </c>
      <c r="D13" s="11" t="s">
        <v>603</v>
      </c>
      <c r="E13" s="8" t="s">
        <v>610</v>
      </c>
      <c r="F13" s="8" t="s">
        <v>786</v>
      </c>
      <c r="G13" s="8" t="s">
        <v>641</v>
      </c>
    </row>
    <row r="14" ht="23.25" customHeight="1" spans="1:7">
      <c r="A14" s="10"/>
      <c r="B14" s="8" t="s">
        <v>1104</v>
      </c>
      <c r="C14" s="8" t="s">
        <v>815</v>
      </c>
      <c r="D14" s="11" t="s">
        <v>603</v>
      </c>
      <c r="E14" s="8" t="s">
        <v>610</v>
      </c>
      <c r="F14" s="8" t="s">
        <v>786</v>
      </c>
      <c r="G14" s="8" t="s">
        <v>641</v>
      </c>
    </row>
    <row r="15" ht="23.25" customHeight="1" spans="1:7">
      <c r="A15" s="10"/>
      <c r="B15" s="8" t="s">
        <v>653</v>
      </c>
      <c r="C15" s="8" t="s">
        <v>947</v>
      </c>
      <c r="D15" s="11" t="s">
        <v>603</v>
      </c>
      <c r="E15" s="8" t="s">
        <v>607</v>
      </c>
      <c r="F15" s="8" t="s">
        <v>843</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8" sqref="B8:G8"/>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1105</v>
      </c>
      <c r="C4" s="8"/>
      <c r="D4" s="8"/>
      <c r="E4" s="8" t="s">
        <v>625</v>
      </c>
      <c r="F4" s="8" t="s">
        <v>986</v>
      </c>
      <c r="G4" s="8"/>
    </row>
    <row r="5" ht="27.75" customHeight="1" spans="1:7">
      <c r="A5" s="8" t="s">
        <v>626</v>
      </c>
      <c r="B5" s="9">
        <v>13.5</v>
      </c>
      <c r="C5" s="8"/>
      <c r="D5" s="8"/>
      <c r="E5" s="8" t="s">
        <v>627</v>
      </c>
      <c r="F5" s="8"/>
      <c r="G5" s="8"/>
    </row>
    <row r="6" ht="27.75" customHeight="1" spans="1:7">
      <c r="A6" s="8"/>
      <c r="B6" s="8"/>
      <c r="C6" s="8"/>
      <c r="D6" s="8"/>
      <c r="E6" s="8" t="s">
        <v>628</v>
      </c>
      <c r="F6" s="8">
        <v>13.5</v>
      </c>
      <c r="G6" s="8"/>
    </row>
    <row r="7" ht="34.5" customHeight="1" spans="1:7">
      <c r="A7" s="8" t="s">
        <v>629</v>
      </c>
      <c r="B7" s="8" t="s">
        <v>1106</v>
      </c>
      <c r="C7" s="8"/>
      <c r="D7" s="8"/>
      <c r="E7" s="8"/>
      <c r="F7" s="8"/>
      <c r="G7" s="8"/>
    </row>
    <row r="8" ht="34.5" customHeight="1" spans="1:7">
      <c r="A8" s="8" t="s">
        <v>631</v>
      </c>
      <c r="B8" s="8" t="s">
        <v>1107</v>
      </c>
      <c r="C8" s="8"/>
      <c r="D8" s="8"/>
      <c r="E8" s="8"/>
      <c r="F8" s="8"/>
      <c r="G8" s="8"/>
    </row>
    <row r="9" ht="34.5" customHeight="1" spans="1:7">
      <c r="A9" s="8" t="s">
        <v>633</v>
      </c>
      <c r="B9" s="8" t="s">
        <v>1108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1109</v>
      </c>
      <c r="C11" s="8" t="s">
        <v>1077</v>
      </c>
      <c r="D11" s="8" t="s">
        <v>609</v>
      </c>
      <c r="E11" s="8" t="s">
        <v>610</v>
      </c>
      <c r="F11" s="8" t="s">
        <v>804</v>
      </c>
      <c r="G11" s="8" t="s">
        <v>637</v>
      </c>
    </row>
    <row r="12" ht="23.25" customHeight="1" spans="1:7">
      <c r="A12" s="10"/>
      <c r="B12" s="8" t="s">
        <v>1110</v>
      </c>
      <c r="C12" s="8" t="s">
        <v>1077</v>
      </c>
      <c r="D12" s="11" t="s">
        <v>609</v>
      </c>
      <c r="E12" s="8" t="s">
        <v>610</v>
      </c>
      <c r="F12" s="8" t="s">
        <v>1077</v>
      </c>
      <c r="G12" s="8" t="s">
        <v>637</v>
      </c>
    </row>
    <row r="13" ht="23.25" customHeight="1" spans="1:7">
      <c r="A13" s="10"/>
      <c r="B13" s="8" t="s">
        <v>639</v>
      </c>
      <c r="C13" s="8" t="s">
        <v>1077</v>
      </c>
      <c r="D13" s="11" t="s">
        <v>1001</v>
      </c>
      <c r="E13" s="8" t="s">
        <v>607</v>
      </c>
      <c r="F13" s="8" t="s">
        <v>1002</v>
      </c>
      <c r="G13" s="8" t="s">
        <v>637</v>
      </c>
    </row>
    <row r="14" ht="23.25" customHeight="1" spans="1:7">
      <c r="A14" s="10"/>
      <c r="B14" s="8" t="s">
        <v>1111</v>
      </c>
      <c r="C14" s="8" t="s">
        <v>947</v>
      </c>
      <c r="D14" s="11" t="s">
        <v>1112</v>
      </c>
      <c r="E14" s="8" t="s">
        <v>607</v>
      </c>
      <c r="F14" s="8" t="s">
        <v>1113</v>
      </c>
      <c r="G14" s="8" t="s">
        <v>641</v>
      </c>
    </row>
    <row r="15" ht="23.25" customHeight="1" spans="1:7">
      <c r="A15" s="10"/>
      <c r="B15" s="8" t="s">
        <v>1114</v>
      </c>
      <c r="C15" s="8" t="s">
        <v>815</v>
      </c>
      <c r="D15" s="11" t="s">
        <v>603</v>
      </c>
      <c r="E15" s="8" t="s">
        <v>610</v>
      </c>
      <c r="F15" s="8" t="s">
        <v>786</v>
      </c>
      <c r="G15" s="8" t="s">
        <v>641</v>
      </c>
    </row>
    <row r="16" ht="23.25" customHeight="1" spans="1:7">
      <c r="A16" s="10"/>
      <c r="B16" s="8" t="s">
        <v>653</v>
      </c>
      <c r="C16" s="8" t="s">
        <v>947</v>
      </c>
      <c r="D16" s="11" t="s">
        <v>603</v>
      </c>
      <c r="E16" s="8" t="s">
        <v>607</v>
      </c>
      <c r="F16" s="8" t="s">
        <v>843</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1115</v>
      </c>
      <c r="C4" s="8"/>
      <c r="D4" s="8"/>
      <c r="E4" s="8" t="s">
        <v>625</v>
      </c>
      <c r="F4" s="8" t="s">
        <v>986</v>
      </c>
      <c r="G4" s="8"/>
    </row>
    <row r="5" ht="27.75" customHeight="1" spans="1:7">
      <c r="A5" s="8" t="s">
        <v>626</v>
      </c>
      <c r="B5" s="9">
        <v>25</v>
      </c>
      <c r="C5" s="8"/>
      <c r="D5" s="8"/>
      <c r="E5" s="8" t="s">
        <v>627</v>
      </c>
      <c r="F5" s="8"/>
      <c r="G5" s="8"/>
    </row>
    <row r="6" ht="27.75" customHeight="1" spans="1:7">
      <c r="A6" s="8"/>
      <c r="B6" s="8"/>
      <c r="C6" s="8"/>
      <c r="D6" s="8"/>
      <c r="E6" s="8" t="s">
        <v>628</v>
      </c>
      <c r="F6" s="8">
        <v>25</v>
      </c>
      <c r="G6" s="8"/>
    </row>
    <row r="7" ht="34.5" customHeight="1" spans="1:7">
      <c r="A7" s="8" t="s">
        <v>629</v>
      </c>
      <c r="B7" s="8" t="s">
        <v>1116</v>
      </c>
      <c r="C7" s="8"/>
      <c r="D7" s="8"/>
      <c r="E7" s="8"/>
      <c r="F7" s="8"/>
      <c r="G7" s="8"/>
    </row>
    <row r="8" ht="34.5" customHeight="1" spans="1:7">
      <c r="A8" s="8" t="s">
        <v>631</v>
      </c>
      <c r="B8" s="8" t="s">
        <v>1117</v>
      </c>
      <c r="C8" s="8"/>
      <c r="D8" s="8"/>
      <c r="E8" s="8"/>
      <c r="F8" s="8"/>
      <c r="G8" s="8"/>
    </row>
    <row r="9" ht="34.5" customHeight="1" spans="1:7">
      <c r="A9" s="8" t="s">
        <v>633</v>
      </c>
      <c r="B9" s="8" t="s">
        <v>1118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636</v>
      </c>
      <c r="C11" s="8" t="s">
        <v>1119</v>
      </c>
      <c r="D11" s="8" t="s">
        <v>603</v>
      </c>
      <c r="E11" s="8" t="s">
        <v>607</v>
      </c>
      <c r="F11" s="8" t="s">
        <v>843</v>
      </c>
      <c r="G11" s="8" t="s">
        <v>637</v>
      </c>
    </row>
    <row r="12" ht="23.25" customHeight="1" spans="1:7">
      <c r="A12" s="10"/>
      <c r="B12" s="8" t="s">
        <v>659</v>
      </c>
      <c r="C12" s="8" t="s">
        <v>1077</v>
      </c>
      <c r="D12" s="11" t="s">
        <v>603</v>
      </c>
      <c r="E12" s="8" t="s">
        <v>607</v>
      </c>
      <c r="F12" s="8" t="s">
        <v>843</v>
      </c>
      <c r="G12" s="8" t="s">
        <v>637</v>
      </c>
    </row>
    <row r="13" ht="23.25" customHeight="1" spans="1:7">
      <c r="A13" s="10"/>
      <c r="B13" s="8" t="s">
        <v>798</v>
      </c>
      <c r="C13" s="8" t="s">
        <v>947</v>
      </c>
      <c r="D13" s="11" t="s">
        <v>603</v>
      </c>
      <c r="E13" s="8" t="s">
        <v>607</v>
      </c>
      <c r="F13" s="8" t="s">
        <v>843</v>
      </c>
      <c r="G13" s="8" t="s">
        <v>637</v>
      </c>
    </row>
    <row r="14" ht="23.25" customHeight="1" spans="1:7">
      <c r="A14" s="10"/>
      <c r="B14" s="8" t="s">
        <v>1120</v>
      </c>
      <c r="C14" s="8" t="s">
        <v>947</v>
      </c>
      <c r="D14" s="11" t="s">
        <v>603</v>
      </c>
      <c r="E14" s="8" t="s">
        <v>664</v>
      </c>
      <c r="F14" s="8" t="s">
        <v>1121</v>
      </c>
      <c r="G14" s="8" t="s">
        <v>641</v>
      </c>
    </row>
    <row r="15" ht="23.25" customHeight="1" spans="1:7">
      <c r="A15" s="10"/>
      <c r="B15" s="8" t="s">
        <v>1122</v>
      </c>
      <c r="C15" s="8" t="s">
        <v>815</v>
      </c>
      <c r="D15" s="11" t="s">
        <v>603</v>
      </c>
      <c r="E15" s="8" t="s">
        <v>610</v>
      </c>
      <c r="F15" s="8" t="s">
        <v>786</v>
      </c>
      <c r="G15" s="8" t="s">
        <v>641</v>
      </c>
    </row>
    <row r="16" ht="23.25" customHeight="1" spans="1:7">
      <c r="A16" s="10"/>
      <c r="B16" s="8" t="s">
        <v>1123</v>
      </c>
      <c r="C16" s="8" t="s">
        <v>947</v>
      </c>
      <c r="D16" s="11" t="s">
        <v>603</v>
      </c>
      <c r="E16" s="8" t="s">
        <v>607</v>
      </c>
      <c r="F16" s="8" t="s">
        <v>843</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3" sqref="E13"/>
    </sheetView>
  </sheetViews>
  <sheetFormatPr defaultColWidth="6.875" defaultRowHeight="12.75" customHeight="1" outlineLevelCol="4"/>
  <cols>
    <col min="1" max="1" width="19.5" style="64" customWidth="1"/>
    <col min="2" max="2" width="52.5" style="64" customWidth="1"/>
    <col min="3" max="5" width="18.25" style="64" customWidth="1"/>
    <col min="6" max="256" width="6.875" style="64"/>
    <col min="257" max="257" width="19.5" style="64" customWidth="1"/>
    <col min="258" max="258" width="52.5" style="64" customWidth="1"/>
    <col min="259" max="261" width="18.25" style="64" customWidth="1"/>
    <col min="262" max="512" width="6.875" style="64"/>
    <col min="513" max="513" width="19.5" style="64" customWidth="1"/>
    <col min="514" max="514" width="52.5" style="64" customWidth="1"/>
    <col min="515" max="517" width="18.25" style="64" customWidth="1"/>
    <col min="518" max="768" width="6.875" style="64"/>
    <col min="769" max="769" width="19.5" style="64" customWidth="1"/>
    <col min="770" max="770" width="52.5" style="64" customWidth="1"/>
    <col min="771" max="773" width="18.25" style="64" customWidth="1"/>
    <col min="774" max="1024" width="6.875" style="64"/>
    <col min="1025" max="1025" width="19.5" style="64" customWidth="1"/>
    <col min="1026" max="1026" width="52.5" style="64" customWidth="1"/>
    <col min="1027" max="1029" width="18.25" style="64" customWidth="1"/>
    <col min="1030" max="1280" width="6.875" style="64"/>
    <col min="1281" max="1281" width="19.5" style="64" customWidth="1"/>
    <col min="1282" max="1282" width="52.5" style="64" customWidth="1"/>
    <col min="1283" max="1285" width="18.25" style="64" customWidth="1"/>
    <col min="1286" max="1536" width="6.875" style="64"/>
    <col min="1537" max="1537" width="19.5" style="64" customWidth="1"/>
    <col min="1538" max="1538" width="52.5" style="64" customWidth="1"/>
    <col min="1539" max="1541" width="18.25" style="64" customWidth="1"/>
    <col min="1542" max="1792" width="6.875" style="64"/>
    <col min="1793" max="1793" width="19.5" style="64" customWidth="1"/>
    <col min="1794" max="1794" width="52.5" style="64" customWidth="1"/>
    <col min="1795" max="1797" width="18.25" style="64" customWidth="1"/>
    <col min="1798" max="2048" width="6.875" style="64"/>
    <col min="2049" max="2049" width="19.5" style="64" customWidth="1"/>
    <col min="2050" max="2050" width="52.5" style="64" customWidth="1"/>
    <col min="2051" max="2053" width="18.25" style="64" customWidth="1"/>
    <col min="2054" max="2304" width="6.875" style="64"/>
    <col min="2305" max="2305" width="19.5" style="64" customWidth="1"/>
    <col min="2306" max="2306" width="52.5" style="64" customWidth="1"/>
    <col min="2307" max="2309" width="18.25" style="64" customWidth="1"/>
    <col min="2310" max="2560" width="6.875" style="64"/>
    <col min="2561" max="2561" width="19.5" style="64" customWidth="1"/>
    <col min="2562" max="2562" width="52.5" style="64" customWidth="1"/>
    <col min="2563" max="2565" width="18.25" style="64" customWidth="1"/>
    <col min="2566" max="2816" width="6.875" style="64"/>
    <col min="2817" max="2817" width="19.5" style="64" customWidth="1"/>
    <col min="2818" max="2818" width="52.5" style="64" customWidth="1"/>
    <col min="2819" max="2821" width="18.25" style="64" customWidth="1"/>
    <col min="2822" max="3072" width="6.875" style="64"/>
    <col min="3073" max="3073" width="19.5" style="64" customWidth="1"/>
    <col min="3074" max="3074" width="52.5" style="64" customWidth="1"/>
    <col min="3075" max="3077" width="18.25" style="64" customWidth="1"/>
    <col min="3078" max="3328" width="6.875" style="64"/>
    <col min="3329" max="3329" width="19.5" style="64" customWidth="1"/>
    <col min="3330" max="3330" width="52.5" style="64" customWidth="1"/>
    <col min="3331" max="3333" width="18.25" style="64" customWidth="1"/>
    <col min="3334" max="3584" width="6.875" style="64"/>
    <col min="3585" max="3585" width="19.5" style="64" customWidth="1"/>
    <col min="3586" max="3586" width="52.5" style="64" customWidth="1"/>
    <col min="3587" max="3589" width="18.25" style="64" customWidth="1"/>
    <col min="3590" max="3840" width="6.875" style="64"/>
    <col min="3841" max="3841" width="19.5" style="64" customWidth="1"/>
    <col min="3842" max="3842" width="52.5" style="64" customWidth="1"/>
    <col min="3843" max="3845" width="18.25" style="64" customWidth="1"/>
    <col min="3846" max="4096" width="6.875" style="64"/>
    <col min="4097" max="4097" width="19.5" style="64" customWidth="1"/>
    <col min="4098" max="4098" width="52.5" style="64" customWidth="1"/>
    <col min="4099" max="4101" width="18.25" style="64" customWidth="1"/>
    <col min="4102" max="4352" width="6.875" style="64"/>
    <col min="4353" max="4353" width="19.5" style="64" customWidth="1"/>
    <col min="4354" max="4354" width="52.5" style="64" customWidth="1"/>
    <col min="4355" max="4357" width="18.25" style="64" customWidth="1"/>
    <col min="4358" max="4608" width="6.875" style="64"/>
    <col min="4609" max="4609" width="19.5" style="64" customWidth="1"/>
    <col min="4610" max="4610" width="52.5" style="64" customWidth="1"/>
    <col min="4611" max="4613" width="18.25" style="64" customWidth="1"/>
    <col min="4614" max="4864" width="6.875" style="64"/>
    <col min="4865" max="4865" width="19.5" style="64" customWidth="1"/>
    <col min="4866" max="4866" width="52.5" style="64" customWidth="1"/>
    <col min="4867" max="4869" width="18.25" style="64" customWidth="1"/>
    <col min="4870" max="5120" width="6.875" style="64"/>
    <col min="5121" max="5121" width="19.5" style="64" customWidth="1"/>
    <col min="5122" max="5122" width="52.5" style="64" customWidth="1"/>
    <col min="5123" max="5125" width="18.25" style="64" customWidth="1"/>
    <col min="5126" max="5376" width="6.875" style="64"/>
    <col min="5377" max="5377" width="19.5" style="64" customWidth="1"/>
    <col min="5378" max="5378" width="52.5" style="64" customWidth="1"/>
    <col min="5379" max="5381" width="18.25" style="64" customWidth="1"/>
    <col min="5382" max="5632" width="6.875" style="64"/>
    <col min="5633" max="5633" width="19.5" style="64" customWidth="1"/>
    <col min="5634" max="5634" width="52.5" style="64" customWidth="1"/>
    <col min="5635" max="5637" width="18.25" style="64" customWidth="1"/>
    <col min="5638" max="5888" width="6.875" style="64"/>
    <col min="5889" max="5889" width="19.5" style="64" customWidth="1"/>
    <col min="5890" max="5890" width="52.5" style="64" customWidth="1"/>
    <col min="5891" max="5893" width="18.25" style="64" customWidth="1"/>
    <col min="5894" max="6144" width="6.875" style="64"/>
    <col min="6145" max="6145" width="19.5" style="64" customWidth="1"/>
    <col min="6146" max="6146" width="52.5" style="64" customWidth="1"/>
    <col min="6147" max="6149" width="18.25" style="64" customWidth="1"/>
    <col min="6150" max="6400" width="6.875" style="64"/>
    <col min="6401" max="6401" width="19.5" style="64" customWidth="1"/>
    <col min="6402" max="6402" width="52.5" style="64" customWidth="1"/>
    <col min="6403" max="6405" width="18.25" style="64" customWidth="1"/>
    <col min="6406" max="6656" width="6.875" style="64"/>
    <col min="6657" max="6657" width="19.5" style="64" customWidth="1"/>
    <col min="6658" max="6658" width="52.5" style="64" customWidth="1"/>
    <col min="6659" max="6661" width="18.25" style="64" customWidth="1"/>
    <col min="6662" max="6912" width="6.875" style="64"/>
    <col min="6913" max="6913" width="19.5" style="64" customWidth="1"/>
    <col min="6914" max="6914" width="52.5" style="64" customWidth="1"/>
    <col min="6915" max="6917" width="18.25" style="64" customWidth="1"/>
    <col min="6918" max="7168" width="6.875" style="64"/>
    <col min="7169" max="7169" width="19.5" style="64" customWidth="1"/>
    <col min="7170" max="7170" width="52.5" style="64" customWidth="1"/>
    <col min="7171" max="7173" width="18.25" style="64" customWidth="1"/>
    <col min="7174" max="7424" width="6.875" style="64"/>
    <col min="7425" max="7425" width="19.5" style="64" customWidth="1"/>
    <col min="7426" max="7426" width="52.5" style="64" customWidth="1"/>
    <col min="7427" max="7429" width="18.25" style="64" customWidth="1"/>
    <col min="7430" max="7680" width="6.875" style="64"/>
    <col min="7681" max="7681" width="19.5" style="64" customWidth="1"/>
    <col min="7682" max="7682" width="52.5" style="64" customWidth="1"/>
    <col min="7683" max="7685" width="18.25" style="64" customWidth="1"/>
    <col min="7686" max="7936" width="6.875" style="64"/>
    <col min="7937" max="7937" width="19.5" style="64" customWidth="1"/>
    <col min="7938" max="7938" width="52.5" style="64" customWidth="1"/>
    <col min="7939" max="7941" width="18.25" style="64" customWidth="1"/>
    <col min="7942" max="8192" width="6.875" style="64"/>
    <col min="8193" max="8193" width="19.5" style="64" customWidth="1"/>
    <col min="8194" max="8194" width="52.5" style="64" customWidth="1"/>
    <col min="8195" max="8197" width="18.25" style="64" customWidth="1"/>
    <col min="8198" max="8448" width="6.875" style="64"/>
    <col min="8449" max="8449" width="19.5" style="64" customWidth="1"/>
    <col min="8450" max="8450" width="52.5" style="64" customWidth="1"/>
    <col min="8451" max="8453" width="18.25" style="64" customWidth="1"/>
    <col min="8454" max="8704" width="6.875" style="64"/>
    <col min="8705" max="8705" width="19.5" style="64" customWidth="1"/>
    <col min="8706" max="8706" width="52.5" style="64" customWidth="1"/>
    <col min="8707" max="8709" width="18.25" style="64" customWidth="1"/>
    <col min="8710" max="8960" width="6.875" style="64"/>
    <col min="8961" max="8961" width="19.5" style="64" customWidth="1"/>
    <col min="8962" max="8962" width="52.5" style="64" customWidth="1"/>
    <col min="8963" max="8965" width="18.25" style="64" customWidth="1"/>
    <col min="8966" max="9216" width="6.875" style="64"/>
    <col min="9217" max="9217" width="19.5" style="64" customWidth="1"/>
    <col min="9218" max="9218" width="52.5" style="64" customWidth="1"/>
    <col min="9219" max="9221" width="18.25" style="64" customWidth="1"/>
    <col min="9222" max="9472" width="6.875" style="64"/>
    <col min="9473" max="9473" width="19.5" style="64" customWidth="1"/>
    <col min="9474" max="9474" width="52.5" style="64" customWidth="1"/>
    <col min="9475" max="9477" width="18.25" style="64" customWidth="1"/>
    <col min="9478" max="9728" width="6.875" style="64"/>
    <col min="9729" max="9729" width="19.5" style="64" customWidth="1"/>
    <col min="9730" max="9730" width="52.5" style="64" customWidth="1"/>
    <col min="9731" max="9733" width="18.25" style="64" customWidth="1"/>
    <col min="9734" max="9984" width="6.875" style="64"/>
    <col min="9985" max="9985" width="19.5" style="64" customWidth="1"/>
    <col min="9986" max="9986" width="52.5" style="64" customWidth="1"/>
    <col min="9987" max="9989" width="18.25" style="64" customWidth="1"/>
    <col min="9990" max="10240" width="6.875" style="64"/>
    <col min="10241" max="10241" width="19.5" style="64" customWidth="1"/>
    <col min="10242" max="10242" width="52.5" style="64" customWidth="1"/>
    <col min="10243" max="10245" width="18.25" style="64" customWidth="1"/>
    <col min="10246" max="10496" width="6.875" style="64"/>
    <col min="10497" max="10497" width="19.5" style="64" customWidth="1"/>
    <col min="10498" max="10498" width="52.5" style="64" customWidth="1"/>
    <col min="10499" max="10501" width="18.25" style="64" customWidth="1"/>
    <col min="10502" max="10752" width="6.875" style="64"/>
    <col min="10753" max="10753" width="19.5" style="64" customWidth="1"/>
    <col min="10754" max="10754" width="52.5" style="64" customWidth="1"/>
    <col min="10755" max="10757" width="18.25" style="64" customWidth="1"/>
    <col min="10758" max="11008" width="6.875" style="64"/>
    <col min="11009" max="11009" width="19.5" style="64" customWidth="1"/>
    <col min="11010" max="11010" width="52.5" style="64" customWidth="1"/>
    <col min="11011" max="11013" width="18.25" style="64" customWidth="1"/>
    <col min="11014" max="11264" width="6.875" style="64"/>
    <col min="11265" max="11265" width="19.5" style="64" customWidth="1"/>
    <col min="11266" max="11266" width="52.5" style="64" customWidth="1"/>
    <col min="11267" max="11269" width="18.25" style="64" customWidth="1"/>
    <col min="11270" max="11520" width="6.875" style="64"/>
    <col min="11521" max="11521" width="19.5" style="64" customWidth="1"/>
    <col min="11522" max="11522" width="52.5" style="64" customWidth="1"/>
    <col min="11523" max="11525" width="18.25" style="64" customWidth="1"/>
    <col min="11526" max="11776" width="6.875" style="64"/>
    <col min="11777" max="11777" width="19.5" style="64" customWidth="1"/>
    <col min="11778" max="11778" width="52.5" style="64" customWidth="1"/>
    <col min="11779" max="11781" width="18.25" style="64" customWidth="1"/>
    <col min="11782" max="12032" width="6.875" style="64"/>
    <col min="12033" max="12033" width="19.5" style="64" customWidth="1"/>
    <col min="12034" max="12034" width="52.5" style="64" customWidth="1"/>
    <col min="12035" max="12037" width="18.25" style="64" customWidth="1"/>
    <col min="12038" max="12288" width="6.875" style="64"/>
    <col min="12289" max="12289" width="19.5" style="64" customWidth="1"/>
    <col min="12290" max="12290" width="52.5" style="64" customWidth="1"/>
    <col min="12291" max="12293" width="18.25" style="64" customWidth="1"/>
    <col min="12294" max="12544" width="6.875" style="64"/>
    <col min="12545" max="12545" width="19.5" style="64" customWidth="1"/>
    <col min="12546" max="12546" width="52.5" style="64" customWidth="1"/>
    <col min="12547" max="12549" width="18.25" style="64" customWidth="1"/>
    <col min="12550" max="12800" width="6.875" style="64"/>
    <col min="12801" max="12801" width="19.5" style="64" customWidth="1"/>
    <col min="12802" max="12802" width="52.5" style="64" customWidth="1"/>
    <col min="12803" max="12805" width="18.25" style="64" customWidth="1"/>
    <col min="12806" max="13056" width="6.875" style="64"/>
    <col min="13057" max="13057" width="19.5" style="64" customWidth="1"/>
    <col min="13058" max="13058" width="52.5" style="64" customWidth="1"/>
    <col min="13059" max="13061" width="18.25" style="64" customWidth="1"/>
    <col min="13062" max="13312" width="6.875" style="64"/>
    <col min="13313" max="13313" width="19.5" style="64" customWidth="1"/>
    <col min="13314" max="13314" width="52.5" style="64" customWidth="1"/>
    <col min="13315" max="13317" width="18.25" style="64" customWidth="1"/>
    <col min="13318" max="13568" width="6.875" style="64"/>
    <col min="13569" max="13569" width="19.5" style="64" customWidth="1"/>
    <col min="13570" max="13570" width="52.5" style="64" customWidth="1"/>
    <col min="13571" max="13573" width="18.25" style="64" customWidth="1"/>
    <col min="13574" max="13824" width="6.875" style="64"/>
    <col min="13825" max="13825" width="19.5" style="64" customWidth="1"/>
    <col min="13826" max="13826" width="52.5" style="64" customWidth="1"/>
    <col min="13827" max="13829" width="18.25" style="64" customWidth="1"/>
    <col min="13830" max="14080" width="6.875" style="64"/>
    <col min="14081" max="14081" width="19.5" style="64" customWidth="1"/>
    <col min="14082" max="14082" width="52.5" style="64" customWidth="1"/>
    <col min="14083" max="14085" width="18.25" style="64" customWidth="1"/>
    <col min="14086" max="14336" width="6.875" style="64"/>
    <col min="14337" max="14337" width="19.5" style="64" customWidth="1"/>
    <col min="14338" max="14338" width="52.5" style="64" customWidth="1"/>
    <col min="14339" max="14341" width="18.25" style="64" customWidth="1"/>
    <col min="14342" max="14592" width="6.875" style="64"/>
    <col min="14593" max="14593" width="19.5" style="64" customWidth="1"/>
    <col min="14594" max="14594" width="52.5" style="64" customWidth="1"/>
    <col min="14595" max="14597" width="18.25" style="64" customWidth="1"/>
    <col min="14598" max="14848" width="6.875" style="64"/>
    <col min="14849" max="14849" width="19.5" style="64" customWidth="1"/>
    <col min="14850" max="14850" width="52.5" style="64" customWidth="1"/>
    <col min="14851" max="14853" width="18.25" style="64" customWidth="1"/>
    <col min="14854" max="15104" width="6.875" style="64"/>
    <col min="15105" max="15105" width="19.5" style="64" customWidth="1"/>
    <col min="15106" max="15106" width="52.5" style="64" customWidth="1"/>
    <col min="15107" max="15109" width="18.25" style="64" customWidth="1"/>
    <col min="15110" max="15360" width="6.875" style="64"/>
    <col min="15361" max="15361" width="19.5" style="64" customWidth="1"/>
    <col min="15362" max="15362" width="52.5" style="64" customWidth="1"/>
    <col min="15363" max="15365" width="18.25" style="64" customWidth="1"/>
    <col min="15366" max="15616" width="6.875" style="64"/>
    <col min="15617" max="15617" width="19.5" style="64" customWidth="1"/>
    <col min="15618" max="15618" width="52.5" style="64" customWidth="1"/>
    <col min="15619" max="15621" width="18.25" style="64" customWidth="1"/>
    <col min="15622" max="15872" width="6.875" style="64"/>
    <col min="15873" max="15873" width="19.5" style="64" customWidth="1"/>
    <col min="15874" max="15874" width="52.5" style="64" customWidth="1"/>
    <col min="15875" max="15877" width="18.25" style="64" customWidth="1"/>
    <col min="15878" max="16128" width="6.875" style="64"/>
    <col min="16129" max="16129" width="19.5" style="64" customWidth="1"/>
    <col min="16130" max="16130" width="52.5" style="64" customWidth="1"/>
    <col min="16131" max="16133" width="18.25" style="64" customWidth="1"/>
    <col min="16134" max="16384" width="6.875" style="64"/>
  </cols>
  <sheetData>
    <row r="1" ht="20.1" customHeight="1" spans="1:5">
      <c r="A1" s="65" t="s">
        <v>511</v>
      </c>
      <c r="E1" s="107"/>
    </row>
    <row r="2" ht="42.75" customHeight="1" spans="1:5">
      <c r="A2" s="136" t="s">
        <v>512</v>
      </c>
      <c r="B2" s="137"/>
      <c r="C2" s="137"/>
      <c r="D2" s="137"/>
      <c r="E2" s="137"/>
    </row>
    <row r="3" ht="20.1" customHeight="1" spans="1:5">
      <c r="A3" s="137"/>
      <c r="B3" s="137"/>
      <c r="C3" s="137"/>
      <c r="D3" s="137"/>
      <c r="E3" s="137"/>
    </row>
    <row r="4" ht="20.1" customHeight="1" spans="1:5">
      <c r="A4" s="138"/>
      <c r="B4" s="139"/>
      <c r="C4" s="139"/>
      <c r="D4" s="139"/>
      <c r="E4" s="140" t="s">
        <v>313</v>
      </c>
    </row>
    <row r="5" ht="20.1" customHeight="1" spans="1:5">
      <c r="A5" s="83" t="s">
        <v>335</v>
      </c>
      <c r="B5" s="141" t="s">
        <v>336</v>
      </c>
      <c r="C5" s="83" t="s">
        <v>513</v>
      </c>
      <c r="D5" s="83"/>
      <c r="E5" s="83"/>
    </row>
    <row r="6" ht="20.1" customHeight="1" spans="1:5">
      <c r="A6" s="142"/>
      <c r="B6" s="142"/>
      <c r="C6" s="143" t="s">
        <v>318</v>
      </c>
      <c r="D6" s="143" t="s">
        <v>338</v>
      </c>
      <c r="E6" s="143" t="s">
        <v>339</v>
      </c>
    </row>
    <row r="7" ht="20.1" customHeight="1" spans="1:5">
      <c r="A7" s="144" t="s">
        <v>510</v>
      </c>
      <c r="B7" s="145" t="s">
        <v>510</v>
      </c>
      <c r="C7" s="146" t="s">
        <v>510</v>
      </c>
      <c r="D7" s="147" t="s">
        <v>510</v>
      </c>
      <c r="E7" s="148" t="s">
        <v>510</v>
      </c>
    </row>
    <row r="8" ht="20.25" customHeight="1" spans="1:5">
      <c r="A8" s="149" t="s">
        <v>514</v>
      </c>
      <c r="B8" s="66"/>
      <c r="C8" s="66"/>
      <c r="D8" s="66"/>
      <c r="E8" s="66"/>
    </row>
    <row r="9" ht="20.25" customHeight="1" spans="1:5">
      <c r="A9" s="66"/>
      <c r="B9" s="66"/>
      <c r="C9" s="66"/>
      <c r="D9" s="66"/>
      <c r="E9" s="66"/>
    </row>
    <row r="10" customHeight="1" spans="1:5">
      <c r="A10" s="66"/>
      <c r="B10" s="66"/>
      <c r="C10" s="66"/>
      <c r="E10" s="66"/>
    </row>
    <row r="11" customHeight="1" spans="1:5">
      <c r="A11" s="66"/>
      <c r="B11" s="66"/>
      <c r="C11" s="66"/>
      <c r="D11" s="66"/>
      <c r="E11" s="66"/>
    </row>
    <row r="12" customHeight="1" spans="1:5">
      <c r="A12" s="66"/>
      <c r="B12" s="66"/>
      <c r="C12" s="66"/>
      <c r="E12" s="66"/>
    </row>
    <row r="13" customHeight="1" spans="1:5">
      <c r="A13" s="66"/>
      <c r="B13" s="66"/>
      <c r="D13" s="66"/>
      <c r="E13" s="66"/>
    </row>
    <row r="14" customHeight="1" spans="1:5">
      <c r="A14" s="66"/>
      <c r="E14" s="66"/>
    </row>
    <row r="15" customHeight="1" spans="2:2">
      <c r="B15" s="66"/>
    </row>
    <row r="16" customHeight="1" spans="2:2">
      <c r="B16" s="66"/>
    </row>
    <row r="17" customHeight="1" spans="2:2">
      <c r="B17" s="66"/>
    </row>
    <row r="18" customHeight="1" spans="2:2">
      <c r="B18" s="66"/>
    </row>
    <row r="19" customHeight="1" spans="2:2">
      <c r="B19" s="66"/>
    </row>
    <row r="20" customHeight="1" spans="2:2">
      <c r="B20" s="66"/>
    </row>
    <row r="22" customHeight="1" spans="2:2">
      <c r="B22" s="66"/>
    </row>
    <row r="23" customHeight="1" spans="2:2">
      <c r="B23" s="66"/>
    </row>
    <row r="25" customHeight="1" spans="2:2">
      <c r="B25" s="66"/>
    </row>
    <row r="26" customHeight="1" spans="2:2">
      <c r="B26" s="66"/>
    </row>
    <row r="27" customHeight="1" spans="4:4">
      <c r="D27" s="66"/>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C11" sqref="C11:C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1124</v>
      </c>
      <c r="C4" s="8"/>
      <c r="D4" s="8"/>
      <c r="E4" s="8" t="s">
        <v>625</v>
      </c>
      <c r="F4" s="8" t="s">
        <v>986</v>
      </c>
      <c r="G4" s="8"/>
    </row>
    <row r="5" ht="27.75" customHeight="1" spans="1:7">
      <c r="A5" s="8" t="s">
        <v>626</v>
      </c>
      <c r="B5" s="9">
        <v>5</v>
      </c>
      <c r="C5" s="8"/>
      <c r="D5" s="8"/>
      <c r="E5" s="8" t="s">
        <v>627</v>
      </c>
      <c r="F5" s="8"/>
      <c r="G5" s="8"/>
    </row>
    <row r="6" ht="27.75" customHeight="1" spans="1:7">
      <c r="A6" s="8"/>
      <c r="B6" s="8"/>
      <c r="C6" s="8"/>
      <c r="D6" s="8"/>
      <c r="E6" s="8" t="s">
        <v>628</v>
      </c>
      <c r="F6" s="8">
        <v>5</v>
      </c>
      <c r="G6" s="8"/>
    </row>
    <row r="7" ht="34.5" customHeight="1" spans="1:7">
      <c r="A7" s="8" t="s">
        <v>629</v>
      </c>
      <c r="B7" s="8" t="s">
        <v>1125</v>
      </c>
      <c r="C7" s="8"/>
      <c r="D7" s="8"/>
      <c r="E7" s="8"/>
      <c r="F7" s="8"/>
      <c r="G7" s="8"/>
    </row>
    <row r="8" ht="34.5" customHeight="1" spans="1:7">
      <c r="A8" s="8" t="s">
        <v>631</v>
      </c>
      <c r="B8" s="8" t="s">
        <v>1126</v>
      </c>
      <c r="C8" s="8"/>
      <c r="D8" s="8"/>
      <c r="E8" s="8"/>
      <c r="F8" s="8"/>
      <c r="G8" s="8"/>
    </row>
    <row r="9" ht="34.5" customHeight="1" spans="1:7">
      <c r="A9" s="8" t="s">
        <v>633</v>
      </c>
      <c r="B9" s="8" t="s">
        <v>1127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1128</v>
      </c>
      <c r="C11" s="8">
        <v>30</v>
      </c>
      <c r="D11" s="8" t="s">
        <v>1129</v>
      </c>
      <c r="E11" s="8" t="s">
        <v>610</v>
      </c>
      <c r="F11" s="8" t="s">
        <v>949</v>
      </c>
      <c r="G11" s="8" t="s">
        <v>637</v>
      </c>
    </row>
    <row r="12" ht="23.25" customHeight="1" spans="1:7">
      <c r="A12" s="10"/>
      <c r="B12" s="8" t="s">
        <v>1130</v>
      </c>
      <c r="C12" s="8">
        <v>30</v>
      </c>
      <c r="D12" s="11" t="s">
        <v>603</v>
      </c>
      <c r="E12" s="8" t="s">
        <v>664</v>
      </c>
      <c r="F12" s="8" t="s">
        <v>1131</v>
      </c>
      <c r="G12" s="8" t="s">
        <v>637</v>
      </c>
    </row>
    <row r="13" ht="23.25" customHeight="1" spans="1:7">
      <c r="A13" s="10"/>
      <c r="B13" s="8" t="s">
        <v>1132</v>
      </c>
      <c r="C13" s="8">
        <v>15</v>
      </c>
      <c r="D13" s="11" t="s">
        <v>603</v>
      </c>
      <c r="E13" s="8" t="s">
        <v>1133</v>
      </c>
      <c r="F13" s="8" t="s">
        <v>947</v>
      </c>
      <c r="G13" s="8" t="s">
        <v>641</v>
      </c>
    </row>
    <row r="14" ht="23.25" customHeight="1" spans="1:7">
      <c r="A14" s="10"/>
      <c r="B14" s="8" t="s">
        <v>1134</v>
      </c>
      <c r="C14" s="8">
        <v>15</v>
      </c>
      <c r="D14" s="11" t="s">
        <v>603</v>
      </c>
      <c r="E14" s="8" t="s">
        <v>1133</v>
      </c>
      <c r="F14" s="8" t="s">
        <v>1077</v>
      </c>
      <c r="G14" s="8" t="s">
        <v>641</v>
      </c>
    </row>
    <row r="15" ht="23.25" customHeight="1" spans="1:7">
      <c r="A15" s="10"/>
      <c r="B15" s="8" t="s">
        <v>642</v>
      </c>
      <c r="C15" s="8">
        <v>10</v>
      </c>
      <c r="D15" s="11" t="s">
        <v>603</v>
      </c>
      <c r="E15" s="8" t="s">
        <v>664</v>
      </c>
      <c r="F15" s="8" t="s">
        <v>786</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1135</v>
      </c>
      <c r="C4" s="8"/>
      <c r="D4" s="8"/>
      <c r="E4" s="8" t="s">
        <v>625</v>
      </c>
      <c r="F4" s="8" t="s">
        <v>986</v>
      </c>
      <c r="G4" s="8"/>
    </row>
    <row r="5" ht="27.75" customHeight="1" spans="1:7">
      <c r="A5" s="8" t="s">
        <v>626</v>
      </c>
      <c r="B5" s="9">
        <v>168</v>
      </c>
      <c r="C5" s="8"/>
      <c r="D5" s="8"/>
      <c r="E5" s="8" t="s">
        <v>627</v>
      </c>
      <c r="F5" s="8"/>
      <c r="G5" s="8"/>
    </row>
    <row r="6" ht="27.75" customHeight="1" spans="1:7">
      <c r="A6" s="8"/>
      <c r="B6" s="8"/>
      <c r="C6" s="8"/>
      <c r="D6" s="8"/>
      <c r="E6" s="8" t="s">
        <v>628</v>
      </c>
      <c r="F6" s="8">
        <v>168</v>
      </c>
      <c r="G6" s="8"/>
    </row>
    <row r="7" ht="34.5" customHeight="1" spans="1:7">
      <c r="A7" s="8" t="s">
        <v>629</v>
      </c>
      <c r="B7" s="8" t="s">
        <v>1136</v>
      </c>
      <c r="C7" s="8"/>
      <c r="D7" s="8"/>
      <c r="E7" s="8"/>
      <c r="F7" s="8"/>
      <c r="G7" s="8"/>
    </row>
    <row r="8" ht="34.5" customHeight="1" spans="1:7">
      <c r="A8" s="8" t="s">
        <v>631</v>
      </c>
      <c r="B8" s="8" t="s">
        <v>1137</v>
      </c>
      <c r="C8" s="8"/>
      <c r="D8" s="8"/>
      <c r="E8" s="8"/>
      <c r="F8" s="8"/>
      <c r="G8" s="8"/>
    </row>
    <row r="9" ht="34.5" customHeight="1" spans="1:7">
      <c r="A9" s="8" t="s">
        <v>633</v>
      </c>
      <c r="B9" s="8" t="s">
        <v>1138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1139</v>
      </c>
      <c r="C11" s="8" t="s">
        <v>980</v>
      </c>
      <c r="D11" s="8" t="s">
        <v>1140</v>
      </c>
      <c r="E11" s="8" t="s">
        <v>610</v>
      </c>
      <c r="F11" s="8" t="s">
        <v>1141</v>
      </c>
      <c r="G11" s="8" t="s">
        <v>637</v>
      </c>
    </row>
    <row r="12" ht="23.25" customHeight="1" spans="1:7">
      <c r="A12" s="10"/>
      <c r="B12" s="8" t="s">
        <v>639</v>
      </c>
      <c r="C12" s="8" t="s">
        <v>947</v>
      </c>
      <c r="D12" s="11" t="s">
        <v>677</v>
      </c>
      <c r="E12" s="8" t="s">
        <v>604</v>
      </c>
      <c r="F12" s="8" t="s">
        <v>1002</v>
      </c>
      <c r="G12" s="8" t="s">
        <v>641</v>
      </c>
    </row>
    <row r="13" ht="23.25" customHeight="1" spans="1:7">
      <c r="A13" s="10"/>
      <c r="B13" s="8" t="s">
        <v>1142</v>
      </c>
      <c r="C13" s="8" t="s">
        <v>980</v>
      </c>
      <c r="D13" s="11" t="s">
        <v>712</v>
      </c>
      <c r="E13" s="8" t="s">
        <v>607</v>
      </c>
      <c r="F13" s="8" t="s">
        <v>1077</v>
      </c>
      <c r="G13" s="8" t="s">
        <v>637</v>
      </c>
    </row>
    <row r="14" ht="23.25" customHeight="1" spans="1:7">
      <c r="A14" s="10"/>
      <c r="B14" s="8" t="s">
        <v>705</v>
      </c>
      <c r="C14" s="8" t="s">
        <v>815</v>
      </c>
      <c r="D14" s="11" t="s">
        <v>603</v>
      </c>
      <c r="E14" s="8" t="s">
        <v>610</v>
      </c>
      <c r="F14" s="8" t="s">
        <v>786</v>
      </c>
      <c r="G14" s="8" t="s">
        <v>641</v>
      </c>
    </row>
    <row r="15" ht="23.25" customHeight="1" spans="1:7">
      <c r="A15" s="10"/>
      <c r="B15" s="8" t="s">
        <v>653</v>
      </c>
      <c r="C15" s="8" t="s">
        <v>947</v>
      </c>
      <c r="D15" s="11" t="s">
        <v>603</v>
      </c>
      <c r="E15" s="8" t="s">
        <v>607</v>
      </c>
      <c r="F15" s="8" t="s">
        <v>843</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C11" sqref="C1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1143</v>
      </c>
      <c r="C4" s="8"/>
      <c r="D4" s="8"/>
      <c r="E4" s="8" t="s">
        <v>625</v>
      </c>
      <c r="F4" s="8" t="s">
        <v>986</v>
      </c>
      <c r="G4" s="8"/>
    </row>
    <row r="5" ht="27.75" customHeight="1" spans="1:7">
      <c r="A5" s="8" t="s">
        <v>626</v>
      </c>
      <c r="B5" s="9"/>
      <c r="C5" s="8"/>
      <c r="D5" s="8"/>
      <c r="E5" s="8" t="s">
        <v>627</v>
      </c>
      <c r="F5" s="8"/>
      <c r="G5" s="8"/>
    </row>
    <row r="6" ht="27.75" customHeight="1" spans="1:7">
      <c r="A6" s="8"/>
      <c r="B6" s="8"/>
      <c r="C6" s="8"/>
      <c r="D6" s="8"/>
      <c r="E6" s="8" t="s">
        <v>628</v>
      </c>
      <c r="F6" s="8"/>
      <c r="G6" s="8"/>
    </row>
    <row r="7" ht="34.5" customHeight="1" spans="1:7">
      <c r="A7" s="8" t="s">
        <v>629</v>
      </c>
      <c r="B7" s="8" t="s">
        <v>1144</v>
      </c>
      <c r="C7" s="8"/>
      <c r="D7" s="8"/>
      <c r="E7" s="8"/>
      <c r="F7" s="8"/>
      <c r="G7" s="8"/>
    </row>
    <row r="8" ht="34.5" customHeight="1" spans="1:7">
      <c r="A8" s="8" t="s">
        <v>631</v>
      </c>
      <c r="B8" s="8" t="s">
        <v>1145</v>
      </c>
      <c r="C8" s="8"/>
      <c r="D8" s="8"/>
      <c r="E8" s="8"/>
      <c r="F8" s="8"/>
      <c r="G8" s="8"/>
    </row>
    <row r="9" ht="34.5" customHeight="1" spans="1:7">
      <c r="A9" s="8" t="s">
        <v>633</v>
      </c>
      <c r="B9" s="8" t="s">
        <v>1146</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1147</v>
      </c>
      <c r="C11" s="8" t="s">
        <v>1077</v>
      </c>
      <c r="D11" s="8" t="s">
        <v>812</v>
      </c>
      <c r="E11" s="8" t="s">
        <v>607</v>
      </c>
      <c r="F11" s="8" t="s">
        <v>1148</v>
      </c>
      <c r="G11" s="8" t="s">
        <v>637</v>
      </c>
    </row>
    <row r="12" ht="23.25" customHeight="1" spans="1:7">
      <c r="A12" s="10"/>
      <c r="B12" s="8" t="s">
        <v>1149</v>
      </c>
      <c r="C12" s="8" t="s">
        <v>980</v>
      </c>
      <c r="D12" s="11" t="s">
        <v>603</v>
      </c>
      <c r="E12" s="8" t="s">
        <v>607</v>
      </c>
      <c r="F12" s="8" t="s">
        <v>843</v>
      </c>
      <c r="G12" s="8" t="s">
        <v>637</v>
      </c>
    </row>
    <row r="13" ht="23.25" customHeight="1" spans="1:7">
      <c r="A13" s="10"/>
      <c r="B13" s="8" t="s">
        <v>1150</v>
      </c>
      <c r="C13" s="8" t="s">
        <v>815</v>
      </c>
      <c r="D13" s="11" t="s">
        <v>1001</v>
      </c>
      <c r="E13" s="8" t="s">
        <v>783</v>
      </c>
      <c r="F13" s="8" t="s">
        <v>1002</v>
      </c>
      <c r="G13" s="8" t="s">
        <v>637</v>
      </c>
    </row>
    <row r="14" ht="23.25" customHeight="1" spans="1:7">
      <c r="A14" s="10"/>
      <c r="B14" s="8" t="s">
        <v>1151</v>
      </c>
      <c r="C14" s="8" t="s">
        <v>815</v>
      </c>
      <c r="D14" s="11" t="s">
        <v>1152</v>
      </c>
      <c r="E14" s="8" t="s">
        <v>783</v>
      </c>
      <c r="F14" s="8" t="s">
        <v>1153</v>
      </c>
      <c r="G14" s="8" t="s">
        <v>641</v>
      </c>
    </row>
    <row r="15" ht="23.25" customHeight="1" spans="1:7">
      <c r="A15" s="10"/>
      <c r="B15" s="8" t="s">
        <v>1154</v>
      </c>
      <c r="C15" s="8" t="s">
        <v>947</v>
      </c>
      <c r="D15" s="11" t="s">
        <v>681</v>
      </c>
      <c r="E15" s="8" t="s">
        <v>664</v>
      </c>
      <c r="F15" s="8" t="s">
        <v>815</v>
      </c>
      <c r="G15" s="8" t="s">
        <v>641</v>
      </c>
    </row>
    <row r="16" ht="23.25" customHeight="1" spans="1:7">
      <c r="A16" s="10"/>
      <c r="B16" s="8" t="s">
        <v>642</v>
      </c>
      <c r="C16" s="8" t="s">
        <v>947</v>
      </c>
      <c r="D16" s="11" t="s">
        <v>603</v>
      </c>
      <c r="E16" s="8" t="s">
        <v>664</v>
      </c>
      <c r="F16" s="8" t="s">
        <v>786</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C11" sqref="C11:C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1155</v>
      </c>
      <c r="C4" s="8"/>
      <c r="D4" s="8"/>
      <c r="E4" s="8" t="s">
        <v>625</v>
      </c>
      <c r="F4" s="8" t="s">
        <v>986</v>
      </c>
      <c r="G4" s="8"/>
    </row>
    <row r="5" ht="27.75" customHeight="1" spans="1:7">
      <c r="A5" s="8" t="s">
        <v>626</v>
      </c>
      <c r="B5" s="9">
        <v>50</v>
      </c>
      <c r="C5" s="8"/>
      <c r="D5" s="8"/>
      <c r="E5" s="8" t="s">
        <v>627</v>
      </c>
      <c r="F5" s="8"/>
      <c r="G5" s="8"/>
    </row>
    <row r="6" ht="27.75" customHeight="1" spans="1:7">
      <c r="A6" s="8"/>
      <c r="B6" s="8"/>
      <c r="C6" s="8"/>
      <c r="D6" s="8"/>
      <c r="E6" s="8" t="s">
        <v>628</v>
      </c>
      <c r="F6" s="8">
        <v>50</v>
      </c>
      <c r="G6" s="8"/>
    </row>
    <row r="7" ht="34.5" customHeight="1" spans="1:7">
      <c r="A7" s="8" t="s">
        <v>629</v>
      </c>
      <c r="B7" s="8" t="s">
        <v>1156</v>
      </c>
      <c r="C7" s="8"/>
      <c r="D7" s="8"/>
      <c r="E7" s="8"/>
      <c r="F7" s="8"/>
      <c r="G7" s="8"/>
    </row>
    <row r="8" ht="34.5" customHeight="1" spans="1:7">
      <c r="A8" s="8" t="s">
        <v>631</v>
      </c>
      <c r="B8" s="8" t="s">
        <v>1157</v>
      </c>
      <c r="C8" s="8"/>
      <c r="D8" s="8"/>
      <c r="E8" s="8"/>
      <c r="F8" s="8"/>
      <c r="G8" s="8"/>
    </row>
    <row r="9" ht="34.5" customHeight="1" spans="1:7">
      <c r="A9" s="8" t="s">
        <v>633</v>
      </c>
      <c r="B9" s="8" t="s">
        <v>1158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997</v>
      </c>
      <c r="C11" s="16">
        <v>0.3</v>
      </c>
      <c r="D11" s="8" t="s">
        <v>609</v>
      </c>
      <c r="E11" s="8" t="s">
        <v>664</v>
      </c>
      <c r="F11" s="8" t="s">
        <v>843</v>
      </c>
      <c r="G11" s="8" t="s">
        <v>637</v>
      </c>
    </row>
    <row r="12" ht="23.25" customHeight="1" spans="1:7">
      <c r="A12" s="10"/>
      <c r="B12" s="8" t="s">
        <v>1015</v>
      </c>
      <c r="C12" s="16">
        <v>0.3</v>
      </c>
      <c r="D12" s="11" t="s">
        <v>603</v>
      </c>
      <c r="E12" s="8" t="s">
        <v>607</v>
      </c>
      <c r="F12" s="8" t="s">
        <v>843</v>
      </c>
      <c r="G12" s="8" t="s">
        <v>637</v>
      </c>
    </row>
    <row r="13" ht="23.25" customHeight="1" spans="1:7">
      <c r="A13" s="10"/>
      <c r="B13" s="8" t="s">
        <v>1016</v>
      </c>
      <c r="C13" s="16">
        <v>0.2</v>
      </c>
      <c r="D13" s="11" t="s">
        <v>609</v>
      </c>
      <c r="E13" s="8" t="s">
        <v>664</v>
      </c>
      <c r="F13" s="8" t="s">
        <v>843</v>
      </c>
      <c r="G13" s="8" t="s">
        <v>641</v>
      </c>
    </row>
    <row r="14" ht="23.25" customHeight="1" spans="1:7">
      <c r="A14" s="10"/>
      <c r="B14" s="8" t="s">
        <v>705</v>
      </c>
      <c r="C14" s="16">
        <v>0.1</v>
      </c>
      <c r="D14" s="11" t="s">
        <v>603</v>
      </c>
      <c r="E14" s="8" t="s">
        <v>664</v>
      </c>
      <c r="F14" s="8" t="s">
        <v>786</v>
      </c>
      <c r="G14" s="8" t="s">
        <v>641</v>
      </c>
    </row>
    <row r="15" ht="23.25" customHeight="1" spans="1:7">
      <c r="A15" s="10"/>
      <c r="B15" s="8" t="s">
        <v>1159</v>
      </c>
      <c r="C15" s="16">
        <v>0.1</v>
      </c>
      <c r="D15" s="11" t="s">
        <v>603</v>
      </c>
      <c r="E15" s="8" t="s">
        <v>607</v>
      </c>
      <c r="F15" s="8" t="s">
        <v>843</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8" sqref="B8:G8"/>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1160</v>
      </c>
      <c r="C4" s="8"/>
      <c r="D4" s="8"/>
      <c r="E4" s="8" t="s">
        <v>625</v>
      </c>
      <c r="F4" s="8" t="s">
        <v>986</v>
      </c>
      <c r="G4" s="8"/>
    </row>
    <row r="5" ht="27.75" customHeight="1" spans="1:7">
      <c r="A5" s="8" t="s">
        <v>626</v>
      </c>
      <c r="B5" s="9">
        <v>10</v>
      </c>
      <c r="C5" s="8"/>
      <c r="D5" s="8"/>
      <c r="E5" s="8" t="s">
        <v>627</v>
      </c>
      <c r="F5" s="8"/>
      <c r="G5" s="8"/>
    </row>
    <row r="6" ht="27.75" customHeight="1" spans="1:7">
      <c r="A6" s="8"/>
      <c r="B6" s="8"/>
      <c r="C6" s="8"/>
      <c r="D6" s="8"/>
      <c r="E6" s="8" t="s">
        <v>628</v>
      </c>
      <c r="F6" s="8">
        <v>10</v>
      </c>
      <c r="G6" s="8"/>
    </row>
    <row r="7" ht="34.5" customHeight="1" spans="1:7">
      <c r="A7" s="8" t="s">
        <v>629</v>
      </c>
      <c r="B7" s="8" t="s">
        <v>1161</v>
      </c>
      <c r="C7" s="8"/>
      <c r="D7" s="8"/>
      <c r="E7" s="8"/>
      <c r="F7" s="8"/>
      <c r="G7" s="8"/>
    </row>
    <row r="8" ht="34.5" customHeight="1" spans="1:7">
      <c r="A8" s="8" t="s">
        <v>631</v>
      </c>
      <c r="B8" s="8" t="s">
        <v>1161</v>
      </c>
      <c r="C8" s="8"/>
      <c r="D8" s="8"/>
      <c r="E8" s="8"/>
      <c r="F8" s="8"/>
      <c r="G8" s="8"/>
    </row>
    <row r="9" ht="34.5" customHeight="1" spans="1:7">
      <c r="A9" s="8" t="s">
        <v>633</v>
      </c>
      <c r="B9" s="8" t="s">
        <v>1158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1162</v>
      </c>
      <c r="C11" s="8" t="s">
        <v>1077</v>
      </c>
      <c r="D11" s="8" t="s">
        <v>1163</v>
      </c>
      <c r="E11" s="8" t="s">
        <v>610</v>
      </c>
      <c r="F11" s="8" t="s">
        <v>1164</v>
      </c>
      <c r="G11" s="8" t="s">
        <v>637</v>
      </c>
    </row>
    <row r="12" ht="23.25" customHeight="1" spans="1:7">
      <c r="A12" s="10"/>
      <c r="B12" s="8" t="s">
        <v>1165</v>
      </c>
      <c r="C12" s="8" t="s">
        <v>1077</v>
      </c>
      <c r="D12" s="11" t="s">
        <v>1163</v>
      </c>
      <c r="E12" s="8" t="s">
        <v>610</v>
      </c>
      <c r="F12" s="8" t="s">
        <v>793</v>
      </c>
      <c r="G12" s="8" t="s">
        <v>637</v>
      </c>
    </row>
    <row r="13" ht="23.25" customHeight="1" spans="1:7">
      <c r="A13" s="10"/>
      <c r="B13" s="8" t="s">
        <v>1166</v>
      </c>
      <c r="C13" s="8" t="s">
        <v>815</v>
      </c>
      <c r="D13" s="11" t="s">
        <v>1163</v>
      </c>
      <c r="E13" s="8" t="s">
        <v>607</v>
      </c>
      <c r="F13" s="8" t="s">
        <v>1164</v>
      </c>
      <c r="G13" s="8" t="s">
        <v>641</v>
      </c>
    </row>
    <row r="14" ht="23.25" customHeight="1" spans="1:7">
      <c r="A14" s="10"/>
      <c r="B14" s="8" t="s">
        <v>1167</v>
      </c>
      <c r="C14" s="8" t="s">
        <v>1077</v>
      </c>
      <c r="D14" s="11" t="s">
        <v>603</v>
      </c>
      <c r="E14" s="8" t="s">
        <v>607</v>
      </c>
      <c r="F14" s="8" t="s">
        <v>843</v>
      </c>
      <c r="G14" s="8" t="s">
        <v>637</v>
      </c>
    </row>
    <row r="15" ht="23.25" customHeight="1" spans="1:7">
      <c r="A15" s="10"/>
      <c r="B15" s="8" t="s">
        <v>1168</v>
      </c>
      <c r="C15" s="8" t="s">
        <v>947</v>
      </c>
      <c r="D15" s="11" t="s">
        <v>675</v>
      </c>
      <c r="E15" s="8" t="s">
        <v>607</v>
      </c>
      <c r="F15" s="8" t="s">
        <v>1169</v>
      </c>
      <c r="G15" s="8" t="s">
        <v>641</v>
      </c>
    </row>
    <row r="16" ht="23.25" customHeight="1" spans="1:7">
      <c r="A16" s="10"/>
      <c r="B16" s="8" t="s">
        <v>1170</v>
      </c>
      <c r="C16" s="8" t="s">
        <v>947</v>
      </c>
      <c r="D16" s="11" t="s">
        <v>603</v>
      </c>
      <c r="E16" s="8" t="s">
        <v>610</v>
      </c>
      <c r="F16" s="8" t="s">
        <v>786</v>
      </c>
      <c r="G16" s="8" t="s">
        <v>637</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F6" sqref="F6:G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1171</v>
      </c>
      <c r="C4" s="8"/>
      <c r="D4" s="8"/>
      <c r="E4" s="8" t="s">
        <v>625</v>
      </c>
      <c r="F4" s="8" t="s">
        <v>986</v>
      </c>
      <c r="G4" s="8"/>
    </row>
    <row r="5" ht="27.75" customHeight="1" spans="1:7">
      <c r="A5" s="8" t="s">
        <v>626</v>
      </c>
      <c r="B5" s="9">
        <v>48</v>
      </c>
      <c r="C5" s="8"/>
      <c r="D5" s="8"/>
      <c r="E5" s="8" t="s">
        <v>627</v>
      </c>
      <c r="F5" s="8"/>
      <c r="G5" s="8"/>
    </row>
    <row r="6" ht="27.75" customHeight="1" spans="1:7">
      <c r="A6" s="8"/>
      <c r="B6" s="8"/>
      <c r="C6" s="8"/>
      <c r="D6" s="8"/>
      <c r="E6" s="8" t="s">
        <v>628</v>
      </c>
      <c r="F6" s="8">
        <v>48</v>
      </c>
      <c r="G6" s="8"/>
    </row>
    <row r="7" ht="34.5" customHeight="1" spans="1:7">
      <c r="A7" s="8" t="s">
        <v>629</v>
      </c>
      <c r="B7" s="8" t="s">
        <v>1172</v>
      </c>
      <c r="C7" s="8"/>
      <c r="D7" s="8"/>
      <c r="E7" s="8"/>
      <c r="F7" s="8"/>
      <c r="G7" s="8"/>
    </row>
    <row r="8" ht="34.5" customHeight="1" spans="1:7">
      <c r="A8" s="8" t="s">
        <v>631</v>
      </c>
      <c r="B8" s="8" t="s">
        <v>1173</v>
      </c>
      <c r="C8" s="8"/>
      <c r="D8" s="8"/>
      <c r="E8" s="8"/>
      <c r="F8" s="8"/>
      <c r="G8" s="8"/>
    </row>
    <row r="9" ht="34.5" customHeight="1" spans="1:7">
      <c r="A9" s="8" t="s">
        <v>633</v>
      </c>
      <c r="B9" s="8" t="s">
        <v>1174</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1175</v>
      </c>
      <c r="C11" s="15" t="s">
        <v>980</v>
      </c>
      <c r="D11" s="15" t="s">
        <v>609</v>
      </c>
      <c r="E11" s="15" t="s">
        <v>664</v>
      </c>
      <c r="F11" s="15" t="s">
        <v>1176</v>
      </c>
      <c r="G11" s="15" t="s">
        <v>637</v>
      </c>
    </row>
    <row r="12" ht="23.25" customHeight="1" spans="1:7">
      <c r="A12" s="10"/>
      <c r="B12" s="8" t="s">
        <v>1177</v>
      </c>
      <c r="C12" s="15" t="s">
        <v>1077</v>
      </c>
      <c r="D12" s="15" t="s">
        <v>603</v>
      </c>
      <c r="E12" s="15" t="s">
        <v>607</v>
      </c>
      <c r="F12" s="15" t="s">
        <v>849</v>
      </c>
      <c r="G12" s="15" t="s">
        <v>637</v>
      </c>
    </row>
    <row r="13" ht="23.25" customHeight="1" spans="1:7">
      <c r="A13" s="10"/>
      <c r="B13" s="8" t="s">
        <v>865</v>
      </c>
      <c r="C13" s="15" t="s">
        <v>1077</v>
      </c>
      <c r="D13" s="15" t="s">
        <v>1055</v>
      </c>
      <c r="E13" s="15" t="s">
        <v>783</v>
      </c>
      <c r="F13" s="15" t="s">
        <v>1002</v>
      </c>
      <c r="G13" s="15" t="s">
        <v>637</v>
      </c>
    </row>
    <row r="14" ht="23.25" customHeight="1" spans="1:7">
      <c r="A14" s="10"/>
      <c r="B14" s="8" t="s">
        <v>1178</v>
      </c>
      <c r="C14" s="15" t="s">
        <v>815</v>
      </c>
      <c r="D14" s="15" t="s">
        <v>1179</v>
      </c>
      <c r="E14" s="15" t="s">
        <v>607</v>
      </c>
      <c r="F14" s="15" t="s">
        <v>1180</v>
      </c>
      <c r="G14" s="15" t="s">
        <v>641</v>
      </c>
    </row>
    <row r="15" ht="23.25" customHeight="1" spans="1:7">
      <c r="A15" s="10"/>
      <c r="B15" s="8" t="s">
        <v>642</v>
      </c>
      <c r="C15" s="15" t="s">
        <v>815</v>
      </c>
      <c r="D15" s="15" t="s">
        <v>603</v>
      </c>
      <c r="E15" s="15" t="s">
        <v>664</v>
      </c>
      <c r="F15" s="15" t="s">
        <v>786</v>
      </c>
      <c r="G15" s="15" t="s">
        <v>641</v>
      </c>
    </row>
    <row r="16" ht="23.25" customHeight="1" spans="1:7">
      <c r="A16" s="10"/>
      <c r="B16" s="8" t="s">
        <v>1123</v>
      </c>
      <c r="C16" s="15" t="s">
        <v>815</v>
      </c>
      <c r="D16" s="15" t="s">
        <v>603</v>
      </c>
      <c r="E16" s="15" t="s">
        <v>607</v>
      </c>
      <c r="F16" s="15" t="s">
        <v>843</v>
      </c>
      <c r="G16" s="15" t="s">
        <v>641</v>
      </c>
    </row>
    <row r="17" ht="23.25" customHeight="1" spans="1:7">
      <c r="A17" s="10"/>
      <c r="B17" s="8"/>
      <c r="C17" s="8"/>
      <c r="D17" s="11"/>
      <c r="E17" s="8"/>
      <c r="F17" s="8"/>
      <c r="G17" s="8"/>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E11" sqref="E11"/>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1181</v>
      </c>
      <c r="C4" s="8"/>
      <c r="D4" s="8"/>
      <c r="E4" s="8" t="s">
        <v>625</v>
      </c>
      <c r="F4" s="8" t="s">
        <v>986</v>
      </c>
      <c r="G4" s="8"/>
    </row>
    <row r="5" ht="27.75" customHeight="1" spans="1:7">
      <c r="A5" s="8" t="s">
        <v>626</v>
      </c>
      <c r="B5" s="9">
        <v>5</v>
      </c>
      <c r="C5" s="8"/>
      <c r="D5" s="8"/>
      <c r="E5" s="8" t="s">
        <v>627</v>
      </c>
      <c r="F5" s="8"/>
      <c r="G5" s="8"/>
    </row>
    <row r="6" ht="27.75" customHeight="1" spans="1:7">
      <c r="A6" s="8"/>
      <c r="B6" s="8"/>
      <c r="C6" s="8"/>
      <c r="D6" s="8"/>
      <c r="E6" s="8" t="s">
        <v>628</v>
      </c>
      <c r="F6" s="8">
        <v>5</v>
      </c>
      <c r="G6" s="8"/>
    </row>
    <row r="7" ht="34.5" customHeight="1" spans="1:7">
      <c r="A7" s="8" t="s">
        <v>629</v>
      </c>
      <c r="B7" s="8" t="s">
        <v>1182</v>
      </c>
      <c r="C7" s="8"/>
      <c r="D7" s="8"/>
      <c r="E7" s="8"/>
      <c r="F7" s="8"/>
      <c r="G7" s="8"/>
    </row>
    <row r="8" ht="34.5" customHeight="1" spans="1:7">
      <c r="A8" s="8" t="s">
        <v>631</v>
      </c>
      <c r="B8" s="8" t="s">
        <v>1183</v>
      </c>
      <c r="C8" s="8"/>
      <c r="D8" s="8"/>
      <c r="E8" s="8"/>
      <c r="F8" s="8"/>
      <c r="G8" s="8"/>
    </row>
    <row r="9" ht="34.5" customHeight="1" spans="1:7">
      <c r="A9" s="8" t="s">
        <v>633</v>
      </c>
      <c r="B9" s="8" t="s">
        <v>1184</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1185</v>
      </c>
      <c r="C11" s="8" t="s">
        <v>980</v>
      </c>
      <c r="D11" s="8" t="s">
        <v>812</v>
      </c>
      <c r="E11" s="8" t="s">
        <v>664</v>
      </c>
      <c r="F11" s="8" t="s">
        <v>980</v>
      </c>
      <c r="G11" s="8" t="s">
        <v>637</v>
      </c>
    </row>
    <row r="12" ht="23.25" customHeight="1" spans="1:7">
      <c r="A12" s="10"/>
      <c r="B12" s="8" t="s">
        <v>1186</v>
      </c>
      <c r="C12" s="8" t="s">
        <v>980</v>
      </c>
      <c r="D12" s="11" t="s">
        <v>603</v>
      </c>
      <c r="E12" s="8" t="s">
        <v>607</v>
      </c>
      <c r="F12" s="8" t="s">
        <v>843</v>
      </c>
      <c r="G12" s="8" t="s">
        <v>637</v>
      </c>
    </row>
    <row r="13" ht="23.25" customHeight="1" spans="1:7">
      <c r="A13" s="10"/>
      <c r="B13" s="8" t="s">
        <v>1187</v>
      </c>
      <c r="C13" s="8" t="s">
        <v>947</v>
      </c>
      <c r="D13" s="11" t="s">
        <v>681</v>
      </c>
      <c r="E13" s="8" t="s">
        <v>664</v>
      </c>
      <c r="F13" s="8" t="s">
        <v>815</v>
      </c>
      <c r="G13" s="8" t="s">
        <v>641</v>
      </c>
    </row>
    <row r="14" ht="23.25" customHeight="1" spans="1:7">
      <c r="A14" s="10"/>
      <c r="B14" s="8" t="s">
        <v>642</v>
      </c>
      <c r="C14" s="8" t="s">
        <v>815</v>
      </c>
      <c r="D14" s="11" t="s">
        <v>603</v>
      </c>
      <c r="E14" s="8" t="s">
        <v>664</v>
      </c>
      <c r="F14" s="8" t="s">
        <v>1059</v>
      </c>
      <c r="G14" s="8" t="s">
        <v>641</v>
      </c>
    </row>
    <row r="15" ht="23.25" customHeight="1" spans="1:7">
      <c r="A15" s="10"/>
      <c r="B15" s="8" t="s">
        <v>653</v>
      </c>
      <c r="C15" s="8" t="s">
        <v>947</v>
      </c>
      <c r="D15" s="11" t="s">
        <v>603</v>
      </c>
      <c r="E15" s="8" t="s">
        <v>607</v>
      </c>
      <c r="F15" s="8" t="s">
        <v>843</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C11" sqref="C11:C1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1188</v>
      </c>
      <c r="C4" s="8"/>
      <c r="D4" s="8"/>
      <c r="E4" s="8" t="s">
        <v>625</v>
      </c>
      <c r="F4" s="8" t="s">
        <v>986</v>
      </c>
      <c r="G4" s="8"/>
    </row>
    <row r="5" ht="27.75" customHeight="1" spans="1:7">
      <c r="A5" s="8" t="s">
        <v>626</v>
      </c>
      <c r="B5" s="9">
        <v>27</v>
      </c>
      <c r="C5" s="8"/>
      <c r="D5" s="8"/>
      <c r="E5" s="8" t="s">
        <v>627</v>
      </c>
      <c r="F5" s="8"/>
      <c r="G5" s="8"/>
    </row>
    <row r="6" ht="27.75" customHeight="1" spans="1:7">
      <c r="A6" s="8"/>
      <c r="B6" s="8"/>
      <c r="C6" s="8"/>
      <c r="D6" s="8"/>
      <c r="E6" s="8" t="s">
        <v>628</v>
      </c>
      <c r="F6" s="8">
        <v>27</v>
      </c>
      <c r="G6" s="8"/>
    </row>
    <row r="7" ht="34.5" customHeight="1" spans="1:7">
      <c r="A7" s="8" t="s">
        <v>629</v>
      </c>
      <c r="B7" s="8" t="s">
        <v>1189</v>
      </c>
      <c r="C7" s="8"/>
      <c r="D7" s="8"/>
      <c r="E7" s="8"/>
      <c r="F7" s="8"/>
      <c r="G7" s="8"/>
    </row>
    <row r="8" ht="34.5" customHeight="1" spans="1:7">
      <c r="A8" s="8" t="s">
        <v>631</v>
      </c>
      <c r="B8" s="8" t="s">
        <v>1190</v>
      </c>
      <c r="C8" s="8"/>
      <c r="D8" s="8"/>
      <c r="E8" s="8"/>
      <c r="F8" s="8"/>
      <c r="G8" s="8"/>
    </row>
    <row r="9" ht="34.5" customHeight="1" spans="1:7">
      <c r="A9" s="8" t="s">
        <v>633</v>
      </c>
      <c r="B9" s="8" t="s">
        <v>1158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1191</v>
      </c>
      <c r="C11" s="8">
        <v>20</v>
      </c>
      <c r="D11" s="8" t="s">
        <v>1192</v>
      </c>
      <c r="E11" s="8" t="s">
        <v>664</v>
      </c>
      <c r="F11" s="8" t="s">
        <v>815</v>
      </c>
      <c r="G11" s="8" t="s">
        <v>637</v>
      </c>
    </row>
    <row r="12" ht="23.25" customHeight="1" spans="1:7">
      <c r="A12" s="10"/>
      <c r="B12" s="8" t="s">
        <v>1193</v>
      </c>
      <c r="C12" s="8">
        <v>20</v>
      </c>
      <c r="D12" s="11" t="s">
        <v>966</v>
      </c>
      <c r="E12" s="8" t="s">
        <v>664</v>
      </c>
      <c r="F12" s="8" t="s">
        <v>1194</v>
      </c>
      <c r="G12" s="8" t="s">
        <v>637</v>
      </c>
    </row>
    <row r="13" ht="23.25" customHeight="1" spans="1:7">
      <c r="A13" s="10"/>
      <c r="B13" s="8" t="s">
        <v>1195</v>
      </c>
      <c r="C13" s="8">
        <v>20</v>
      </c>
      <c r="D13" s="11" t="s">
        <v>603</v>
      </c>
      <c r="E13" s="8" t="s">
        <v>664</v>
      </c>
      <c r="F13" s="8" t="s">
        <v>786</v>
      </c>
      <c r="G13" s="8" t="s">
        <v>637</v>
      </c>
    </row>
    <row r="14" ht="23.25" customHeight="1" spans="1:7">
      <c r="A14" s="10"/>
      <c r="B14" s="8" t="s">
        <v>1196</v>
      </c>
      <c r="C14" s="8">
        <v>20</v>
      </c>
      <c r="D14" s="11" t="s">
        <v>603</v>
      </c>
      <c r="E14" s="8" t="s">
        <v>664</v>
      </c>
      <c r="F14" s="8" t="s">
        <v>786</v>
      </c>
      <c r="G14" s="8" t="s">
        <v>641</v>
      </c>
    </row>
    <row r="15" ht="23.25" customHeight="1" spans="1:7">
      <c r="A15" s="10"/>
      <c r="B15" s="8" t="s">
        <v>1197</v>
      </c>
      <c r="C15" s="8">
        <v>10</v>
      </c>
      <c r="D15" s="11" t="s">
        <v>675</v>
      </c>
      <c r="E15" s="8" t="s">
        <v>664</v>
      </c>
      <c r="F15" s="8" t="s">
        <v>947</v>
      </c>
      <c r="G15" s="8" t="s">
        <v>641</v>
      </c>
    </row>
    <row r="16" ht="23.25" customHeight="1" spans="1:7">
      <c r="A16" s="10"/>
      <c r="B16" s="8" t="s">
        <v>642</v>
      </c>
      <c r="C16" s="8">
        <v>10</v>
      </c>
      <c r="D16" s="11" t="s">
        <v>603</v>
      </c>
      <c r="E16" s="8" t="s">
        <v>664</v>
      </c>
      <c r="F16" s="8" t="s">
        <v>786</v>
      </c>
      <c r="G16" s="8" t="s">
        <v>641</v>
      </c>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9" sqref="B9:G9"/>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1198</v>
      </c>
      <c r="C4" s="8"/>
      <c r="D4" s="8"/>
      <c r="E4" s="8" t="s">
        <v>625</v>
      </c>
      <c r="F4" s="8" t="s">
        <v>986</v>
      </c>
      <c r="G4" s="8"/>
    </row>
    <row r="5" ht="27.75" customHeight="1" spans="1:7">
      <c r="A5" s="8" t="s">
        <v>626</v>
      </c>
      <c r="B5" s="9">
        <v>40</v>
      </c>
      <c r="C5" s="8"/>
      <c r="D5" s="8"/>
      <c r="E5" s="8" t="s">
        <v>627</v>
      </c>
      <c r="F5" s="8"/>
      <c r="G5" s="8"/>
    </row>
    <row r="6" ht="27.75" customHeight="1" spans="1:7">
      <c r="A6" s="8"/>
      <c r="B6" s="8"/>
      <c r="C6" s="8"/>
      <c r="D6" s="8"/>
      <c r="E6" s="8" t="s">
        <v>628</v>
      </c>
      <c r="F6" s="8">
        <v>40</v>
      </c>
      <c r="G6" s="8"/>
    </row>
    <row r="7" ht="34.5" customHeight="1" spans="1:7">
      <c r="A7" s="8" t="s">
        <v>629</v>
      </c>
      <c r="B7" s="8" t="s">
        <v>1199</v>
      </c>
      <c r="C7" s="8"/>
      <c r="D7" s="8"/>
      <c r="E7" s="8"/>
      <c r="F7" s="8"/>
      <c r="G7" s="8"/>
    </row>
    <row r="8" ht="34.5" customHeight="1" spans="1:7">
      <c r="A8" s="8" t="s">
        <v>631</v>
      </c>
      <c r="B8" s="8"/>
      <c r="C8" s="8"/>
      <c r="D8" s="8"/>
      <c r="E8" s="8"/>
      <c r="F8" s="8"/>
      <c r="G8" s="8"/>
    </row>
    <row r="9" ht="34.5" customHeight="1" spans="1:7">
      <c r="A9" s="8" t="s">
        <v>633</v>
      </c>
      <c r="B9" s="8" t="s">
        <v>1158</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659</v>
      </c>
      <c r="C11" s="8" t="s">
        <v>980</v>
      </c>
      <c r="D11" s="8" t="s">
        <v>603</v>
      </c>
      <c r="E11" s="8" t="s">
        <v>607</v>
      </c>
      <c r="F11" s="8" t="s">
        <v>843</v>
      </c>
      <c r="G11" s="8" t="s">
        <v>637</v>
      </c>
    </row>
    <row r="12" ht="23.25" customHeight="1" spans="1:7">
      <c r="A12" s="10"/>
      <c r="B12" s="8" t="s">
        <v>798</v>
      </c>
      <c r="C12" s="8">
        <v>30</v>
      </c>
      <c r="D12" s="11" t="s">
        <v>603</v>
      </c>
      <c r="E12" s="8" t="s">
        <v>607</v>
      </c>
      <c r="F12" s="8" t="s">
        <v>843</v>
      </c>
      <c r="G12" s="8" t="s">
        <v>637</v>
      </c>
    </row>
    <row r="13" ht="23.25" customHeight="1" spans="1:7">
      <c r="A13" s="10"/>
      <c r="B13" s="8" t="s">
        <v>1016</v>
      </c>
      <c r="C13" s="8" t="s">
        <v>947</v>
      </c>
      <c r="D13" s="11" t="s">
        <v>609</v>
      </c>
      <c r="E13" s="8" t="s">
        <v>664</v>
      </c>
      <c r="F13" s="8" t="s">
        <v>1077</v>
      </c>
      <c r="G13" s="8" t="s">
        <v>641</v>
      </c>
    </row>
    <row r="14" ht="23.25" customHeight="1" spans="1:7">
      <c r="A14" s="10"/>
      <c r="B14" s="8" t="s">
        <v>705</v>
      </c>
      <c r="C14" s="8" t="s">
        <v>815</v>
      </c>
      <c r="D14" s="11" t="s">
        <v>603</v>
      </c>
      <c r="E14" s="8" t="s">
        <v>610</v>
      </c>
      <c r="F14" s="8" t="s">
        <v>786</v>
      </c>
      <c r="G14" s="8" t="s">
        <v>641</v>
      </c>
    </row>
    <row r="15" ht="23.25" customHeight="1" spans="1:7">
      <c r="A15" s="10"/>
      <c r="B15" s="8" t="s">
        <v>653</v>
      </c>
      <c r="C15" s="8" t="s">
        <v>947</v>
      </c>
      <c r="D15" s="11" t="s">
        <v>603</v>
      </c>
      <c r="E15" s="8" t="s">
        <v>607</v>
      </c>
      <c r="F15" s="8" t="s">
        <v>843</v>
      </c>
      <c r="G15" s="8" t="s">
        <v>641</v>
      </c>
    </row>
    <row r="16" ht="23.25" customHeight="1" spans="1:7">
      <c r="A16" s="10"/>
      <c r="B16" s="8"/>
      <c r="C16" s="8"/>
      <c r="D16" s="11"/>
      <c r="E16" s="8"/>
      <c r="F16" s="8"/>
      <c r="G16" s="8"/>
    </row>
    <row r="17" ht="23.25" customHeight="1" spans="1:7">
      <c r="A17" s="10"/>
      <c r="B17" s="8"/>
      <c r="C17" s="8"/>
      <c r="D17" s="11"/>
      <c r="E17" s="12"/>
      <c r="F17" s="12"/>
      <c r="G17" s="12"/>
    </row>
    <row r="18" ht="23.25" customHeight="1" spans="1:7">
      <c r="A18" s="10"/>
      <c r="B18" s="8"/>
      <c r="C18" s="8"/>
      <c r="D18" s="11"/>
      <c r="E18" s="12"/>
      <c r="F18" s="12"/>
      <c r="G18" s="12"/>
    </row>
    <row r="19" ht="23.25" customHeight="1" spans="1:7">
      <c r="A19" s="10"/>
      <c r="B19" s="8"/>
      <c r="C19" s="8"/>
      <c r="D19" s="11"/>
      <c r="E19" s="12"/>
      <c r="F19" s="12"/>
      <c r="G19" s="12"/>
    </row>
    <row r="20" ht="23.25" customHeight="1" spans="1:7">
      <c r="A20" s="10"/>
      <c r="B20" s="8"/>
      <c r="C20" s="8"/>
      <c r="D20" s="11"/>
      <c r="E20" s="12"/>
      <c r="F20" s="12"/>
      <c r="G20" s="12"/>
    </row>
    <row r="21" spans="1:7">
      <c r="A21" s="10"/>
      <c r="B21" s="8"/>
      <c r="C21" s="8"/>
      <c r="D21" s="11"/>
      <c r="E21" s="12"/>
      <c r="F21" s="12"/>
      <c r="G21" s="12"/>
    </row>
    <row r="22" spans="1:7">
      <c r="A22" s="10"/>
      <c r="B22" s="8"/>
      <c r="C22" s="8"/>
      <c r="D22" s="11"/>
      <c r="E22" s="12"/>
      <c r="F22" s="12"/>
      <c r="G22" s="12"/>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5" sqref="B5:D6"/>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1200</v>
      </c>
      <c r="C4" s="8"/>
      <c r="D4" s="8"/>
      <c r="E4" s="8" t="s">
        <v>625</v>
      </c>
      <c r="F4" s="8" t="s">
        <v>986</v>
      </c>
      <c r="G4" s="8"/>
    </row>
    <row r="5" ht="27.75" customHeight="1" spans="1:7">
      <c r="A5" s="8" t="s">
        <v>626</v>
      </c>
      <c r="B5" s="9">
        <v>10</v>
      </c>
      <c r="C5" s="8"/>
      <c r="D5" s="8"/>
      <c r="E5" s="8" t="s">
        <v>627</v>
      </c>
      <c r="F5" s="8"/>
      <c r="G5" s="8"/>
    </row>
    <row r="6" ht="27.75" customHeight="1" spans="1:7">
      <c r="A6" s="8"/>
      <c r="B6" s="8"/>
      <c r="C6" s="8"/>
      <c r="D6" s="8"/>
      <c r="E6" s="8" t="s">
        <v>628</v>
      </c>
      <c r="F6" s="8">
        <v>10</v>
      </c>
      <c r="G6" s="8"/>
    </row>
    <row r="7" ht="34.5" customHeight="1" spans="1:7">
      <c r="A7" s="8" t="s">
        <v>629</v>
      </c>
      <c r="B7" s="8" t="s">
        <v>1201</v>
      </c>
      <c r="C7" s="8"/>
      <c r="D7" s="8"/>
      <c r="E7" s="8"/>
      <c r="F7" s="8"/>
      <c r="G7" s="8"/>
    </row>
    <row r="8" ht="34.5" customHeight="1" spans="1:7">
      <c r="A8" s="8" t="s">
        <v>631</v>
      </c>
      <c r="B8" s="8" t="s">
        <v>1202</v>
      </c>
      <c r="C8" s="8"/>
      <c r="D8" s="8"/>
      <c r="E8" s="8"/>
      <c r="F8" s="8"/>
      <c r="G8" s="8"/>
    </row>
    <row r="9" ht="34.5" customHeight="1" spans="1:7">
      <c r="A9" s="8" t="s">
        <v>633</v>
      </c>
      <c r="B9" s="8" t="s">
        <v>1203</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1204</v>
      </c>
      <c r="C11" s="8" t="s">
        <v>815</v>
      </c>
      <c r="D11" s="8" t="s">
        <v>1205</v>
      </c>
      <c r="E11" s="8" t="s">
        <v>664</v>
      </c>
      <c r="F11" s="8" t="s">
        <v>1176</v>
      </c>
      <c r="G11" s="8" t="s">
        <v>637</v>
      </c>
    </row>
    <row r="12" ht="23.25" customHeight="1" spans="1:7">
      <c r="A12" s="10"/>
      <c r="B12" s="8" t="s">
        <v>1206</v>
      </c>
      <c r="C12" s="8" t="s">
        <v>815</v>
      </c>
      <c r="D12" s="11" t="s">
        <v>725</v>
      </c>
      <c r="E12" s="8" t="s">
        <v>664</v>
      </c>
      <c r="F12" s="8" t="s">
        <v>815</v>
      </c>
      <c r="G12" s="8" t="s">
        <v>637</v>
      </c>
    </row>
    <row r="13" ht="23.25" customHeight="1" spans="1:7">
      <c r="A13" s="10"/>
      <c r="B13" s="8" t="s">
        <v>1207</v>
      </c>
      <c r="C13" s="8" t="s">
        <v>815</v>
      </c>
      <c r="D13" s="11" t="s">
        <v>603</v>
      </c>
      <c r="E13" s="8" t="s">
        <v>664</v>
      </c>
      <c r="F13" s="8" t="s">
        <v>786</v>
      </c>
      <c r="G13" s="8" t="s">
        <v>637</v>
      </c>
    </row>
    <row r="14" ht="23.25" customHeight="1" spans="1:7">
      <c r="A14" s="10"/>
      <c r="B14" s="8" t="s">
        <v>954</v>
      </c>
      <c r="C14" s="8" t="s">
        <v>815</v>
      </c>
      <c r="D14" s="11" t="s">
        <v>603</v>
      </c>
      <c r="E14" s="8" t="s">
        <v>607</v>
      </c>
      <c r="F14" s="8" t="s">
        <v>843</v>
      </c>
      <c r="G14" s="8" t="s">
        <v>637</v>
      </c>
    </row>
    <row r="15" ht="23.25" customHeight="1" spans="1:7">
      <c r="A15" s="10"/>
      <c r="B15" s="8" t="s">
        <v>1204</v>
      </c>
      <c r="C15" s="8" t="s">
        <v>869</v>
      </c>
      <c r="D15" s="11" t="s">
        <v>603</v>
      </c>
      <c r="E15" s="8" t="s">
        <v>607</v>
      </c>
      <c r="F15" s="8" t="s">
        <v>1208</v>
      </c>
      <c r="G15" s="8" t="s">
        <v>641</v>
      </c>
    </row>
    <row r="16" ht="23.25" customHeight="1" spans="1:7">
      <c r="A16" s="10"/>
      <c r="B16" s="8" t="s">
        <v>1206</v>
      </c>
      <c r="C16" s="8" t="s">
        <v>869</v>
      </c>
      <c r="D16" s="11" t="s">
        <v>603</v>
      </c>
      <c r="E16" s="8" t="s">
        <v>607</v>
      </c>
      <c r="F16" s="8" t="s">
        <v>1209</v>
      </c>
      <c r="G16" s="8" t="s">
        <v>641</v>
      </c>
    </row>
    <row r="17" ht="23.25" customHeight="1" spans="1:7">
      <c r="A17" s="10"/>
      <c r="B17" s="8" t="s">
        <v>1210</v>
      </c>
      <c r="C17" s="8" t="s">
        <v>869</v>
      </c>
      <c r="D17" s="11" t="s">
        <v>603</v>
      </c>
      <c r="E17" s="8" t="s">
        <v>940</v>
      </c>
      <c r="F17" s="8" t="s">
        <v>869</v>
      </c>
      <c r="G17" s="8" t="s">
        <v>641</v>
      </c>
    </row>
    <row r="18" ht="23.25" customHeight="1" spans="1:7">
      <c r="A18" s="10"/>
      <c r="B18" s="8" t="s">
        <v>1211</v>
      </c>
      <c r="C18" s="8" t="s">
        <v>815</v>
      </c>
      <c r="D18" s="11" t="s">
        <v>603</v>
      </c>
      <c r="E18" s="8" t="s">
        <v>664</v>
      </c>
      <c r="F18" s="8" t="s">
        <v>786</v>
      </c>
      <c r="G18" s="8" t="s">
        <v>637</v>
      </c>
    </row>
    <row r="19" ht="23.25" customHeight="1" spans="1:7">
      <c r="A19" s="10"/>
      <c r="B19" s="8" t="s">
        <v>642</v>
      </c>
      <c r="C19" s="8" t="s">
        <v>815</v>
      </c>
      <c r="D19" s="11" t="s">
        <v>603</v>
      </c>
      <c r="E19" s="8" t="s">
        <v>664</v>
      </c>
      <c r="F19" s="8" t="s">
        <v>786</v>
      </c>
      <c r="G19" s="8" t="s">
        <v>641</v>
      </c>
    </row>
    <row r="20" ht="23.25" customHeight="1" spans="1:7">
      <c r="A20" s="10"/>
      <c r="B20" s="8" t="s">
        <v>960</v>
      </c>
      <c r="C20" s="8" t="s">
        <v>869</v>
      </c>
      <c r="D20" s="11" t="s">
        <v>603</v>
      </c>
      <c r="E20" s="8" t="s">
        <v>664</v>
      </c>
      <c r="F20" s="8" t="s">
        <v>786</v>
      </c>
      <c r="G20" s="8" t="s">
        <v>641</v>
      </c>
    </row>
    <row r="21" spans="1:7">
      <c r="A21" s="10"/>
      <c r="B21" s="8" t="s">
        <v>939</v>
      </c>
      <c r="C21" s="8" t="s">
        <v>869</v>
      </c>
      <c r="D21" s="11" t="s">
        <v>603</v>
      </c>
      <c r="E21" s="8" t="s">
        <v>940</v>
      </c>
      <c r="F21" s="8" t="s">
        <v>869</v>
      </c>
      <c r="G21" s="8" t="s">
        <v>641</v>
      </c>
    </row>
    <row r="22" spans="1:7">
      <c r="A22" s="10"/>
      <c r="B22" s="8" t="s">
        <v>806</v>
      </c>
      <c r="C22" s="8" t="s">
        <v>815</v>
      </c>
      <c r="D22" s="11" t="s">
        <v>603</v>
      </c>
      <c r="E22" s="8" t="s">
        <v>607</v>
      </c>
      <c r="F22" s="8" t="s">
        <v>843</v>
      </c>
      <c r="G22" s="8" t="s">
        <v>637</v>
      </c>
    </row>
    <row r="23" spans="1:7">
      <c r="A23" s="10"/>
      <c r="B23" s="8" t="s">
        <v>941</v>
      </c>
      <c r="C23" s="8" t="s">
        <v>869</v>
      </c>
      <c r="D23" s="11" t="s">
        <v>603</v>
      </c>
      <c r="E23" s="8" t="s">
        <v>940</v>
      </c>
      <c r="F23" s="8" t="s">
        <v>869</v>
      </c>
      <c r="G23" s="8" t="s">
        <v>641</v>
      </c>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7" sqref="A7"/>
    </sheetView>
  </sheetViews>
  <sheetFormatPr defaultColWidth="6.875" defaultRowHeight="20.1" customHeight="1"/>
  <cols>
    <col min="1" max="4" width="34.5" style="64" customWidth="1"/>
    <col min="5" max="159" width="6.75" style="64" customWidth="1"/>
    <col min="160" max="256" width="6.875" style="64"/>
    <col min="257" max="260" width="34.5" style="64" customWidth="1"/>
    <col min="261" max="415" width="6.75" style="64" customWidth="1"/>
    <col min="416" max="512" width="6.875" style="64"/>
    <col min="513" max="516" width="34.5" style="64" customWidth="1"/>
    <col min="517" max="671" width="6.75" style="64" customWidth="1"/>
    <col min="672" max="768" width="6.875" style="64"/>
    <col min="769" max="772" width="34.5" style="64" customWidth="1"/>
    <col min="773" max="927" width="6.75" style="64" customWidth="1"/>
    <col min="928" max="1024" width="6.875" style="64"/>
    <col min="1025" max="1028" width="34.5" style="64" customWidth="1"/>
    <col min="1029" max="1183" width="6.75" style="64" customWidth="1"/>
    <col min="1184" max="1280" width="6.875" style="64"/>
    <col min="1281" max="1284" width="34.5" style="64" customWidth="1"/>
    <col min="1285" max="1439" width="6.75" style="64" customWidth="1"/>
    <col min="1440" max="1536" width="6.875" style="64"/>
    <col min="1537" max="1540" width="34.5" style="64" customWidth="1"/>
    <col min="1541" max="1695" width="6.75" style="64" customWidth="1"/>
    <col min="1696" max="1792" width="6.875" style="64"/>
    <col min="1793" max="1796" width="34.5" style="64" customWidth="1"/>
    <col min="1797" max="1951" width="6.75" style="64" customWidth="1"/>
    <col min="1952" max="2048" width="6.875" style="64"/>
    <col min="2049" max="2052" width="34.5" style="64" customWidth="1"/>
    <col min="2053" max="2207" width="6.75" style="64" customWidth="1"/>
    <col min="2208" max="2304" width="6.875" style="64"/>
    <col min="2305" max="2308" width="34.5" style="64" customWidth="1"/>
    <col min="2309" max="2463" width="6.75" style="64" customWidth="1"/>
    <col min="2464" max="2560" width="6.875" style="64"/>
    <col min="2561" max="2564" width="34.5" style="64" customWidth="1"/>
    <col min="2565" max="2719" width="6.75" style="64" customWidth="1"/>
    <col min="2720" max="2816" width="6.875" style="64"/>
    <col min="2817" max="2820" width="34.5" style="64" customWidth="1"/>
    <col min="2821" max="2975" width="6.75" style="64" customWidth="1"/>
    <col min="2976" max="3072" width="6.875" style="64"/>
    <col min="3073" max="3076" width="34.5" style="64" customWidth="1"/>
    <col min="3077" max="3231" width="6.75" style="64" customWidth="1"/>
    <col min="3232" max="3328" width="6.875" style="64"/>
    <col min="3329" max="3332" width="34.5" style="64" customWidth="1"/>
    <col min="3333" max="3487" width="6.75" style="64" customWidth="1"/>
    <col min="3488" max="3584" width="6.875" style="64"/>
    <col min="3585" max="3588" width="34.5" style="64" customWidth="1"/>
    <col min="3589" max="3743" width="6.75" style="64" customWidth="1"/>
    <col min="3744" max="3840" width="6.875" style="64"/>
    <col min="3841" max="3844" width="34.5" style="64" customWidth="1"/>
    <col min="3845" max="3999" width="6.75" style="64" customWidth="1"/>
    <col min="4000" max="4096" width="6.875" style="64"/>
    <col min="4097" max="4100" width="34.5" style="64" customWidth="1"/>
    <col min="4101" max="4255" width="6.75" style="64" customWidth="1"/>
    <col min="4256" max="4352" width="6.875" style="64"/>
    <col min="4353" max="4356" width="34.5" style="64" customWidth="1"/>
    <col min="4357" max="4511" width="6.75" style="64" customWidth="1"/>
    <col min="4512" max="4608" width="6.875" style="64"/>
    <col min="4609" max="4612" width="34.5" style="64" customWidth="1"/>
    <col min="4613" max="4767" width="6.75" style="64" customWidth="1"/>
    <col min="4768" max="4864" width="6.875" style="64"/>
    <col min="4865" max="4868" width="34.5" style="64" customWidth="1"/>
    <col min="4869" max="5023" width="6.75" style="64" customWidth="1"/>
    <col min="5024" max="5120" width="6.875" style="64"/>
    <col min="5121" max="5124" width="34.5" style="64" customWidth="1"/>
    <col min="5125" max="5279" width="6.75" style="64" customWidth="1"/>
    <col min="5280" max="5376" width="6.875" style="64"/>
    <col min="5377" max="5380" width="34.5" style="64" customWidth="1"/>
    <col min="5381" max="5535" width="6.75" style="64" customWidth="1"/>
    <col min="5536" max="5632" width="6.875" style="64"/>
    <col min="5633" max="5636" width="34.5" style="64" customWidth="1"/>
    <col min="5637" max="5791" width="6.75" style="64" customWidth="1"/>
    <col min="5792" max="5888" width="6.875" style="64"/>
    <col min="5889" max="5892" width="34.5" style="64" customWidth="1"/>
    <col min="5893" max="6047" width="6.75" style="64" customWidth="1"/>
    <col min="6048" max="6144" width="6.875" style="64"/>
    <col min="6145" max="6148" width="34.5" style="64" customWidth="1"/>
    <col min="6149" max="6303" width="6.75" style="64" customWidth="1"/>
    <col min="6304" max="6400" width="6.875" style="64"/>
    <col min="6401" max="6404" width="34.5" style="64" customWidth="1"/>
    <col min="6405" max="6559" width="6.75" style="64" customWidth="1"/>
    <col min="6560" max="6656" width="6.875" style="64"/>
    <col min="6657" max="6660" width="34.5" style="64" customWidth="1"/>
    <col min="6661" max="6815" width="6.75" style="64" customWidth="1"/>
    <col min="6816" max="6912" width="6.875" style="64"/>
    <col min="6913" max="6916" width="34.5" style="64" customWidth="1"/>
    <col min="6917" max="7071" width="6.75" style="64" customWidth="1"/>
    <col min="7072" max="7168" width="6.875" style="64"/>
    <col min="7169" max="7172" width="34.5" style="64" customWidth="1"/>
    <col min="7173" max="7327" width="6.75" style="64" customWidth="1"/>
    <col min="7328" max="7424" width="6.875" style="64"/>
    <col min="7425" max="7428" width="34.5" style="64" customWidth="1"/>
    <col min="7429" max="7583" width="6.75" style="64" customWidth="1"/>
    <col min="7584" max="7680" width="6.875" style="64"/>
    <col min="7681" max="7684" width="34.5" style="64" customWidth="1"/>
    <col min="7685" max="7839" width="6.75" style="64" customWidth="1"/>
    <col min="7840" max="7936" width="6.875" style="64"/>
    <col min="7937" max="7940" width="34.5" style="64" customWidth="1"/>
    <col min="7941" max="8095" width="6.75" style="64" customWidth="1"/>
    <col min="8096" max="8192" width="6.875" style="64"/>
    <col min="8193" max="8196" width="34.5" style="64" customWidth="1"/>
    <col min="8197" max="8351" width="6.75" style="64" customWidth="1"/>
    <col min="8352" max="8448" width="6.875" style="64"/>
    <col min="8449" max="8452" width="34.5" style="64" customWidth="1"/>
    <col min="8453" max="8607" width="6.75" style="64" customWidth="1"/>
    <col min="8608" max="8704" width="6.875" style="64"/>
    <col min="8705" max="8708" width="34.5" style="64" customWidth="1"/>
    <col min="8709" max="8863" width="6.75" style="64" customWidth="1"/>
    <col min="8864" max="8960" width="6.875" style="64"/>
    <col min="8961" max="8964" width="34.5" style="64" customWidth="1"/>
    <col min="8965" max="9119" width="6.75" style="64" customWidth="1"/>
    <col min="9120" max="9216" width="6.875" style="64"/>
    <col min="9217" max="9220" width="34.5" style="64" customWidth="1"/>
    <col min="9221" max="9375" width="6.75" style="64" customWidth="1"/>
    <col min="9376" max="9472" width="6.875" style="64"/>
    <col min="9473" max="9476" width="34.5" style="64" customWidth="1"/>
    <col min="9477" max="9631" width="6.75" style="64" customWidth="1"/>
    <col min="9632" max="9728" width="6.875" style="64"/>
    <col min="9729" max="9732" width="34.5" style="64" customWidth="1"/>
    <col min="9733" max="9887" width="6.75" style="64" customWidth="1"/>
    <col min="9888" max="9984" width="6.875" style="64"/>
    <col min="9985" max="9988" width="34.5" style="64" customWidth="1"/>
    <col min="9989" max="10143" width="6.75" style="64" customWidth="1"/>
    <col min="10144" max="10240" width="6.875" style="64"/>
    <col min="10241" max="10244" width="34.5" style="64" customWidth="1"/>
    <col min="10245" max="10399" width="6.75" style="64" customWidth="1"/>
    <col min="10400" max="10496" width="6.875" style="64"/>
    <col min="10497" max="10500" width="34.5" style="64" customWidth="1"/>
    <col min="10501" max="10655" width="6.75" style="64" customWidth="1"/>
    <col min="10656" max="10752" width="6.875" style="64"/>
    <col min="10753" max="10756" width="34.5" style="64" customWidth="1"/>
    <col min="10757" max="10911" width="6.75" style="64" customWidth="1"/>
    <col min="10912" max="11008" width="6.875" style="64"/>
    <col min="11009" max="11012" width="34.5" style="64" customWidth="1"/>
    <col min="11013" max="11167" width="6.75" style="64" customWidth="1"/>
    <col min="11168" max="11264" width="6.875" style="64"/>
    <col min="11265" max="11268" width="34.5" style="64" customWidth="1"/>
    <col min="11269" max="11423" width="6.75" style="64" customWidth="1"/>
    <col min="11424" max="11520" width="6.875" style="64"/>
    <col min="11521" max="11524" width="34.5" style="64" customWidth="1"/>
    <col min="11525" max="11679" width="6.75" style="64" customWidth="1"/>
    <col min="11680" max="11776" width="6.875" style="64"/>
    <col min="11777" max="11780" width="34.5" style="64" customWidth="1"/>
    <col min="11781" max="11935" width="6.75" style="64" customWidth="1"/>
    <col min="11936" max="12032" width="6.875" style="64"/>
    <col min="12033" max="12036" width="34.5" style="64" customWidth="1"/>
    <col min="12037" max="12191" width="6.75" style="64" customWidth="1"/>
    <col min="12192" max="12288" width="6.875" style="64"/>
    <col min="12289" max="12292" width="34.5" style="64" customWidth="1"/>
    <col min="12293" max="12447" width="6.75" style="64" customWidth="1"/>
    <col min="12448" max="12544" width="6.875" style="64"/>
    <col min="12545" max="12548" width="34.5" style="64" customWidth="1"/>
    <col min="12549" max="12703" width="6.75" style="64" customWidth="1"/>
    <col min="12704" max="12800" width="6.875" style="64"/>
    <col min="12801" max="12804" width="34.5" style="64" customWidth="1"/>
    <col min="12805" max="12959" width="6.75" style="64" customWidth="1"/>
    <col min="12960" max="13056" width="6.875" style="64"/>
    <col min="13057" max="13060" width="34.5" style="64" customWidth="1"/>
    <col min="13061" max="13215" width="6.75" style="64" customWidth="1"/>
    <col min="13216" max="13312" width="6.875" style="64"/>
    <col min="13313" max="13316" width="34.5" style="64" customWidth="1"/>
    <col min="13317" max="13471" width="6.75" style="64" customWidth="1"/>
    <col min="13472" max="13568" width="6.875" style="64"/>
    <col min="13569" max="13572" width="34.5" style="64" customWidth="1"/>
    <col min="13573" max="13727" width="6.75" style="64" customWidth="1"/>
    <col min="13728" max="13824" width="6.875" style="64"/>
    <col min="13825" max="13828" width="34.5" style="64" customWidth="1"/>
    <col min="13829" max="13983" width="6.75" style="64" customWidth="1"/>
    <col min="13984" max="14080" width="6.875" style="64"/>
    <col min="14081" max="14084" width="34.5" style="64" customWidth="1"/>
    <col min="14085" max="14239" width="6.75" style="64" customWidth="1"/>
    <col min="14240" max="14336" width="6.875" style="64"/>
    <col min="14337" max="14340" width="34.5" style="64" customWidth="1"/>
    <col min="14341" max="14495" width="6.75" style="64" customWidth="1"/>
    <col min="14496" max="14592" width="6.875" style="64"/>
    <col min="14593" max="14596" width="34.5" style="64" customWidth="1"/>
    <col min="14597" max="14751" width="6.75" style="64" customWidth="1"/>
    <col min="14752" max="14848" width="6.875" style="64"/>
    <col min="14849" max="14852" width="34.5" style="64" customWidth="1"/>
    <col min="14853" max="15007" width="6.75" style="64" customWidth="1"/>
    <col min="15008" max="15104" width="6.875" style="64"/>
    <col min="15105" max="15108" width="34.5" style="64" customWidth="1"/>
    <col min="15109" max="15263" width="6.75" style="64" customWidth="1"/>
    <col min="15264" max="15360" width="6.875" style="64"/>
    <col min="15361" max="15364" width="34.5" style="64" customWidth="1"/>
    <col min="15365" max="15519" width="6.75" style="64" customWidth="1"/>
    <col min="15520" max="15616" width="6.875" style="64"/>
    <col min="15617" max="15620" width="34.5" style="64" customWidth="1"/>
    <col min="15621" max="15775" width="6.75" style="64" customWidth="1"/>
    <col min="15776" max="15872" width="6.875" style="64"/>
    <col min="15873" max="15876" width="34.5" style="64" customWidth="1"/>
    <col min="15877" max="16031" width="6.75" style="64" customWidth="1"/>
    <col min="16032" max="16128" width="6.875" style="64"/>
    <col min="16129" max="16132" width="34.5" style="64" customWidth="1"/>
    <col min="16133" max="16287" width="6.75" style="64" customWidth="1"/>
    <col min="16288" max="16384" width="6.875" style="64"/>
  </cols>
  <sheetData>
    <row r="1" customHeight="1" spans="1:251">
      <c r="A1" s="65" t="s">
        <v>515</v>
      </c>
      <c r="B1" s="105"/>
      <c r="C1" s="106"/>
      <c r="D1" s="107"/>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row>
    <row r="2" ht="38.25" customHeight="1" spans="1:251">
      <c r="A2" s="108" t="s">
        <v>516</v>
      </c>
      <c r="B2" s="109"/>
      <c r="C2" s="110"/>
      <c r="D2" s="109"/>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row>
    <row r="3" ht="12.75" customHeight="1" spans="1:251">
      <c r="A3" s="109"/>
      <c r="B3" s="109"/>
      <c r="C3" s="110"/>
      <c r="D3" s="109"/>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row>
    <row r="4" customHeight="1" spans="1:251">
      <c r="A4" s="73"/>
      <c r="B4" s="111"/>
      <c r="C4" s="112"/>
      <c r="D4" s="74" t="s">
        <v>313</v>
      </c>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row>
    <row r="5" ht="23.25" customHeight="1" spans="1:251">
      <c r="A5" s="83" t="s">
        <v>314</v>
      </c>
      <c r="B5" s="83"/>
      <c r="C5" s="83" t="s">
        <v>315</v>
      </c>
      <c r="D5" s="83"/>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row>
    <row r="6" ht="24" customHeight="1" spans="1:251">
      <c r="A6" s="82" t="s">
        <v>316</v>
      </c>
      <c r="B6" s="113" t="s">
        <v>317</v>
      </c>
      <c r="C6" s="82" t="s">
        <v>316</v>
      </c>
      <c r="D6" s="82" t="s">
        <v>317</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row>
    <row r="7" customHeight="1" spans="1:251">
      <c r="A7" s="114" t="s">
        <v>517</v>
      </c>
      <c r="B7" s="115">
        <v>23903.26</v>
      </c>
      <c r="C7" s="116" t="s">
        <v>340</v>
      </c>
      <c r="D7" s="117">
        <v>3618.47</v>
      </c>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row>
    <row r="8" customHeight="1" spans="1:251">
      <c r="A8" s="118" t="s">
        <v>518</v>
      </c>
      <c r="B8" s="95"/>
      <c r="C8" s="119" t="s">
        <v>352</v>
      </c>
      <c r="D8" s="120">
        <v>20060.77</v>
      </c>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row>
    <row r="9" customHeight="1" spans="1:251">
      <c r="A9" s="121" t="s">
        <v>519</v>
      </c>
      <c r="B9" s="115"/>
      <c r="C9" s="119" t="s">
        <v>389</v>
      </c>
      <c r="D9" s="120">
        <v>60</v>
      </c>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row>
    <row r="10" customHeight="1" spans="1:251">
      <c r="A10" s="122" t="s">
        <v>520</v>
      </c>
      <c r="B10" s="123"/>
      <c r="C10" s="119" t="s">
        <v>393</v>
      </c>
      <c r="D10" s="120">
        <v>164.02</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row>
    <row r="11" customHeight="1" spans="1:251">
      <c r="A11" s="122" t="s">
        <v>521</v>
      </c>
      <c r="B11" s="123"/>
      <c r="C11" s="119"/>
      <c r="D11" s="120"/>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row>
    <row r="12" customHeight="1" spans="1:251">
      <c r="A12" s="122" t="s">
        <v>522</v>
      </c>
      <c r="B12" s="95"/>
      <c r="C12" s="124"/>
      <c r="D12" s="120"/>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row>
    <row r="13" customHeight="1" spans="1:251">
      <c r="A13" s="122"/>
      <c r="B13" s="85"/>
      <c r="C13" s="124"/>
      <c r="D13" s="120"/>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row>
    <row r="14" customHeight="1" spans="1:251">
      <c r="A14" s="122"/>
      <c r="B14" s="125"/>
      <c r="C14" s="119"/>
      <c r="D14" s="120"/>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row>
    <row r="15" customHeight="1" spans="1:251">
      <c r="A15" s="122"/>
      <c r="B15" s="125"/>
      <c r="C15" s="119"/>
      <c r="D15" s="120"/>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row>
    <row r="16" customHeight="1" spans="1:251">
      <c r="A16" s="122"/>
      <c r="B16" s="125"/>
      <c r="C16" s="119"/>
      <c r="D16" s="120"/>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row>
    <row r="17" customHeight="1" spans="1:251">
      <c r="A17" s="122"/>
      <c r="B17" s="125"/>
      <c r="C17" s="119"/>
      <c r="D17" s="120"/>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c r="ID17" s="135"/>
      <c r="IE17" s="135"/>
      <c r="IF17" s="135"/>
      <c r="IG17" s="135"/>
      <c r="IH17" s="135"/>
      <c r="II17" s="135"/>
      <c r="IJ17" s="135"/>
      <c r="IK17" s="135"/>
      <c r="IL17" s="135"/>
      <c r="IM17" s="135"/>
      <c r="IN17" s="135"/>
      <c r="IO17" s="135"/>
      <c r="IP17" s="135"/>
      <c r="IQ17" s="135"/>
    </row>
    <row r="18" customHeight="1" spans="1:251">
      <c r="A18" s="126"/>
      <c r="B18" s="125"/>
      <c r="C18" s="119"/>
      <c r="D18" s="120"/>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row>
    <row r="19" customHeight="1" spans="1:251">
      <c r="A19" s="126"/>
      <c r="B19" s="125"/>
      <c r="C19" s="124"/>
      <c r="D19" s="120"/>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5"/>
      <c r="IP19" s="135"/>
      <c r="IQ19" s="135"/>
    </row>
    <row r="20" customHeight="1" spans="1:251">
      <c r="A20" s="126"/>
      <c r="B20" s="125"/>
      <c r="C20" s="119"/>
      <c r="D20" s="120"/>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row>
    <row r="21" customHeight="1" spans="1:251">
      <c r="A21" s="126"/>
      <c r="B21" s="125"/>
      <c r="C21" s="119"/>
      <c r="D21" s="120"/>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row>
    <row r="22" customHeight="1" spans="1:251">
      <c r="A22" s="127"/>
      <c r="B22" s="125"/>
      <c r="C22" s="119"/>
      <c r="D22" s="120"/>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5"/>
      <c r="IP22" s="135"/>
      <c r="IQ22" s="135"/>
    </row>
    <row r="23" customHeight="1" spans="1:251">
      <c r="A23" s="127"/>
      <c r="B23" s="125"/>
      <c r="C23" s="119"/>
      <c r="D23" s="120"/>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5"/>
      <c r="IP23" s="135"/>
      <c r="IQ23" s="135"/>
    </row>
    <row r="24" customHeight="1" spans="1:251">
      <c r="A24" s="127"/>
      <c r="B24" s="125"/>
      <c r="C24" s="128"/>
      <c r="D24" s="129"/>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c r="ID24" s="135"/>
      <c r="IE24" s="135"/>
      <c r="IF24" s="135"/>
      <c r="IG24" s="135"/>
      <c r="IH24" s="135"/>
      <c r="II24" s="135"/>
      <c r="IJ24" s="135"/>
      <c r="IK24" s="135"/>
      <c r="IL24" s="135"/>
      <c r="IM24" s="135"/>
      <c r="IN24" s="135"/>
      <c r="IO24" s="135"/>
      <c r="IP24" s="135"/>
      <c r="IQ24" s="135"/>
    </row>
    <row r="25" customHeight="1" spans="1:251">
      <c r="A25" s="130" t="s">
        <v>523</v>
      </c>
      <c r="B25" s="131">
        <f>SUM(B7:B17)</f>
        <v>23903.26</v>
      </c>
      <c r="C25" s="132" t="s">
        <v>524</v>
      </c>
      <c r="D25" s="129">
        <f>D7+D8+D9+D10</f>
        <v>23903.26</v>
      </c>
      <c r="F25" s="6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5"/>
      <c r="IP25" s="135"/>
      <c r="IQ25" s="135"/>
    </row>
    <row r="26" customHeight="1" spans="1:251">
      <c r="A26" s="122" t="s">
        <v>525</v>
      </c>
      <c r="B26" s="131"/>
      <c r="C26" s="119" t="s">
        <v>526</v>
      </c>
      <c r="D26" s="129">
        <v>12321.45</v>
      </c>
      <c r="E26" s="66"/>
      <c r="F26" s="6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5"/>
      <c r="GD26" s="135"/>
      <c r="GE26" s="135"/>
      <c r="GF26" s="135"/>
      <c r="GG26" s="135"/>
      <c r="GH26" s="135"/>
      <c r="GI26" s="135"/>
      <c r="GJ26" s="135"/>
      <c r="GK26" s="135"/>
      <c r="GL26" s="135"/>
      <c r="GM26" s="135"/>
      <c r="GN26" s="135"/>
      <c r="GO26" s="135"/>
      <c r="GP26" s="135"/>
      <c r="GQ26" s="135"/>
      <c r="GR26" s="135"/>
      <c r="GS26" s="135"/>
      <c r="GT26" s="135"/>
      <c r="GU26" s="135"/>
      <c r="GV26" s="135"/>
      <c r="GW26" s="135"/>
      <c r="GX26" s="135"/>
      <c r="GY26" s="135"/>
      <c r="GZ26" s="135"/>
      <c r="HA26" s="135"/>
      <c r="HB26" s="135"/>
      <c r="HC26" s="135"/>
      <c r="HD26" s="135"/>
      <c r="HE26" s="135"/>
      <c r="HF26" s="135"/>
      <c r="HG26" s="135"/>
      <c r="HH26" s="135"/>
      <c r="HI26" s="135"/>
      <c r="HJ26" s="135"/>
      <c r="HK26" s="135"/>
      <c r="HL26" s="135"/>
      <c r="HM26" s="135"/>
      <c r="HN26" s="135"/>
      <c r="HO26" s="135"/>
      <c r="HP26" s="135"/>
      <c r="HQ26" s="135"/>
      <c r="HR26" s="135"/>
      <c r="HS26" s="135"/>
      <c r="HT26" s="135"/>
      <c r="HU26" s="135"/>
      <c r="HV26" s="135"/>
      <c r="HW26" s="135"/>
      <c r="HX26" s="135"/>
      <c r="HY26" s="135"/>
      <c r="HZ26" s="135"/>
      <c r="IA26" s="135"/>
      <c r="IB26" s="135"/>
      <c r="IC26" s="135"/>
      <c r="ID26" s="135"/>
      <c r="IE26" s="135"/>
      <c r="IF26" s="135"/>
      <c r="IG26" s="135"/>
      <c r="IH26" s="135"/>
      <c r="II26" s="135"/>
      <c r="IJ26" s="135"/>
      <c r="IK26" s="135"/>
      <c r="IL26" s="135"/>
      <c r="IM26" s="135"/>
      <c r="IN26" s="135"/>
      <c r="IO26" s="135"/>
      <c r="IP26" s="135"/>
      <c r="IQ26" s="135"/>
    </row>
    <row r="27" customHeight="1" spans="1:251">
      <c r="A27" s="122" t="s">
        <v>527</v>
      </c>
      <c r="B27" s="95">
        <v>12321.45</v>
      </c>
      <c r="C27" s="124"/>
      <c r="D27" s="129"/>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c r="HR27" s="135"/>
      <c r="HS27" s="135"/>
      <c r="HT27" s="135"/>
      <c r="HU27" s="135"/>
      <c r="HV27" s="135"/>
      <c r="HW27" s="135"/>
      <c r="HX27" s="135"/>
      <c r="HY27" s="135"/>
      <c r="HZ27" s="135"/>
      <c r="IA27" s="135"/>
      <c r="IB27" s="135"/>
      <c r="IC27" s="135"/>
      <c r="ID27" s="135"/>
      <c r="IE27" s="135"/>
      <c r="IF27" s="135"/>
      <c r="IG27" s="135"/>
      <c r="IH27" s="135"/>
      <c r="II27" s="135"/>
      <c r="IJ27" s="135"/>
      <c r="IK27" s="135"/>
      <c r="IL27" s="135"/>
      <c r="IM27" s="135"/>
      <c r="IN27" s="135"/>
      <c r="IO27" s="135"/>
      <c r="IP27" s="135"/>
      <c r="IQ27" s="135"/>
    </row>
    <row r="28" customHeight="1" spans="1:5">
      <c r="A28" s="133" t="s">
        <v>528</v>
      </c>
      <c r="B28" s="134">
        <f>B25+B27</f>
        <v>36224.71</v>
      </c>
      <c r="C28" s="128" t="s">
        <v>529</v>
      </c>
      <c r="D28" s="129">
        <f>D25+D26</f>
        <v>36224.71</v>
      </c>
      <c r="E28" s="66"/>
    </row>
    <row r="35" customHeight="1" spans="3:3">
      <c r="C35" s="66"/>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C11" sqref="C11:C22"/>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1212</v>
      </c>
      <c r="C4" s="8"/>
      <c r="D4" s="8"/>
      <c r="E4" s="8" t="s">
        <v>625</v>
      </c>
      <c r="F4" s="8" t="s">
        <v>986</v>
      </c>
      <c r="G4" s="8"/>
    </row>
    <row r="5" ht="27.75" customHeight="1" spans="1:7">
      <c r="A5" s="8" t="s">
        <v>626</v>
      </c>
      <c r="B5" s="9">
        <v>7.2</v>
      </c>
      <c r="C5" s="8"/>
      <c r="D5" s="8"/>
      <c r="E5" s="8" t="s">
        <v>627</v>
      </c>
      <c r="F5" s="8"/>
      <c r="G5" s="8"/>
    </row>
    <row r="6" ht="27.75" customHeight="1" spans="1:7">
      <c r="A6" s="8"/>
      <c r="B6" s="8"/>
      <c r="C6" s="8"/>
      <c r="D6" s="8"/>
      <c r="E6" s="8" t="s">
        <v>628</v>
      </c>
      <c r="F6" s="8">
        <v>7.2</v>
      </c>
      <c r="G6" s="8"/>
    </row>
    <row r="7" ht="34.5" customHeight="1" spans="1:7">
      <c r="A7" s="8" t="s">
        <v>629</v>
      </c>
      <c r="B7" s="8" t="s">
        <v>1213</v>
      </c>
      <c r="C7" s="8"/>
      <c r="D7" s="8"/>
      <c r="E7" s="8"/>
      <c r="F7" s="8"/>
      <c r="G7" s="8"/>
    </row>
    <row r="8" ht="34.5" customHeight="1" spans="1:7">
      <c r="A8" s="8" t="s">
        <v>631</v>
      </c>
      <c r="B8" s="8" t="s">
        <v>1214</v>
      </c>
      <c r="C8" s="8"/>
      <c r="D8" s="8"/>
      <c r="E8" s="8"/>
      <c r="F8" s="8"/>
      <c r="G8" s="8"/>
    </row>
    <row r="9" ht="34.5" customHeight="1" spans="1:7">
      <c r="A9" s="8" t="s">
        <v>633</v>
      </c>
      <c r="B9" s="8" t="s">
        <v>1215</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1216</v>
      </c>
      <c r="C11" s="8">
        <v>10</v>
      </c>
      <c r="D11" s="8" t="s">
        <v>1217</v>
      </c>
      <c r="E11" s="8" t="s">
        <v>664</v>
      </c>
      <c r="F11" s="8" t="s">
        <v>1077</v>
      </c>
      <c r="G11" s="8" t="s">
        <v>637</v>
      </c>
    </row>
    <row r="12" ht="23.25" customHeight="1" spans="1:7">
      <c r="A12" s="10"/>
      <c r="B12" s="8" t="s">
        <v>1216</v>
      </c>
      <c r="C12" s="8">
        <v>10</v>
      </c>
      <c r="D12" s="11" t="s">
        <v>948</v>
      </c>
      <c r="E12" s="8" t="s">
        <v>664</v>
      </c>
      <c r="F12" s="8" t="s">
        <v>804</v>
      </c>
      <c r="G12" s="8" t="s">
        <v>637</v>
      </c>
    </row>
    <row r="13" ht="23.25" customHeight="1" spans="1:7">
      <c r="A13" s="10"/>
      <c r="B13" s="8" t="s">
        <v>1218</v>
      </c>
      <c r="C13" s="8">
        <v>10</v>
      </c>
      <c r="D13" s="11" t="s">
        <v>603</v>
      </c>
      <c r="E13" s="8" t="s">
        <v>664</v>
      </c>
      <c r="F13" s="8" t="s">
        <v>786</v>
      </c>
      <c r="G13" s="8" t="s">
        <v>637</v>
      </c>
    </row>
    <row r="14" ht="23.25" customHeight="1" spans="1:7">
      <c r="A14" s="10"/>
      <c r="B14" s="8" t="s">
        <v>954</v>
      </c>
      <c r="C14" s="8">
        <v>10</v>
      </c>
      <c r="D14" s="11" t="s">
        <v>603</v>
      </c>
      <c r="E14" s="8" t="s">
        <v>664</v>
      </c>
      <c r="F14" s="8" t="s">
        <v>786</v>
      </c>
      <c r="G14" s="8" t="s">
        <v>637</v>
      </c>
    </row>
    <row r="15" ht="23.25" customHeight="1" spans="1:7">
      <c r="A15" s="10"/>
      <c r="B15" s="8" t="s">
        <v>1219</v>
      </c>
      <c r="C15" s="8">
        <v>5</v>
      </c>
      <c r="D15" s="11" t="s">
        <v>679</v>
      </c>
      <c r="E15" s="8" t="s">
        <v>607</v>
      </c>
      <c r="F15" s="8" t="s">
        <v>869</v>
      </c>
      <c r="G15" s="8" t="s">
        <v>641</v>
      </c>
    </row>
    <row r="16" ht="23.25" customHeight="1" spans="1:7">
      <c r="A16" s="10"/>
      <c r="B16" s="8" t="s">
        <v>1220</v>
      </c>
      <c r="C16" s="8">
        <v>5</v>
      </c>
      <c r="D16" s="11" t="s">
        <v>679</v>
      </c>
      <c r="E16" s="8" t="s">
        <v>607</v>
      </c>
      <c r="F16" s="8" t="s">
        <v>1221</v>
      </c>
      <c r="G16" s="8" t="s">
        <v>641</v>
      </c>
    </row>
    <row r="17" ht="23.25" customHeight="1" spans="1:7">
      <c r="A17" s="10"/>
      <c r="B17" s="8" t="s">
        <v>1222</v>
      </c>
      <c r="C17" s="8">
        <v>10</v>
      </c>
      <c r="D17" s="11" t="s">
        <v>603</v>
      </c>
      <c r="E17" s="8" t="s">
        <v>940</v>
      </c>
      <c r="F17" s="8" t="s">
        <v>869</v>
      </c>
      <c r="G17" s="8" t="s">
        <v>637</v>
      </c>
    </row>
    <row r="18" ht="23.25" customHeight="1" spans="1:7">
      <c r="A18" s="10"/>
      <c r="B18" s="8" t="s">
        <v>960</v>
      </c>
      <c r="C18" s="8">
        <v>10</v>
      </c>
      <c r="D18" s="11" t="s">
        <v>603</v>
      </c>
      <c r="E18" s="8" t="s">
        <v>664</v>
      </c>
      <c r="F18" s="8" t="s">
        <v>786</v>
      </c>
      <c r="G18" s="8" t="s">
        <v>637</v>
      </c>
    </row>
    <row r="19" ht="23.25" customHeight="1" spans="1:7">
      <c r="A19" s="10"/>
      <c r="B19" s="8" t="s">
        <v>1223</v>
      </c>
      <c r="C19" s="8">
        <v>10</v>
      </c>
      <c r="D19" s="11" t="s">
        <v>603</v>
      </c>
      <c r="E19" s="8" t="s">
        <v>664</v>
      </c>
      <c r="F19" s="8" t="s">
        <v>786</v>
      </c>
      <c r="G19" s="8" t="s">
        <v>637</v>
      </c>
    </row>
    <row r="20" ht="23.25" customHeight="1" spans="1:7">
      <c r="A20" s="10"/>
      <c r="B20" s="8" t="s">
        <v>939</v>
      </c>
      <c r="C20" s="8">
        <v>5</v>
      </c>
      <c r="D20" s="11" t="s">
        <v>603</v>
      </c>
      <c r="E20" s="8" t="s">
        <v>940</v>
      </c>
      <c r="F20" s="8" t="s">
        <v>869</v>
      </c>
      <c r="G20" s="8" t="s">
        <v>641</v>
      </c>
    </row>
    <row r="21" spans="1:7">
      <c r="A21" s="10"/>
      <c r="B21" s="8" t="s">
        <v>806</v>
      </c>
      <c r="C21" s="8">
        <v>10</v>
      </c>
      <c r="D21" s="11" t="s">
        <v>603</v>
      </c>
      <c r="E21" s="8" t="s">
        <v>664</v>
      </c>
      <c r="F21" s="8" t="s">
        <v>843</v>
      </c>
      <c r="G21" s="8" t="s">
        <v>641</v>
      </c>
    </row>
    <row r="22" spans="1:7">
      <c r="A22" s="10"/>
      <c r="B22" s="8" t="s">
        <v>941</v>
      </c>
      <c r="C22" s="8">
        <v>5</v>
      </c>
      <c r="D22" s="11" t="s">
        <v>603</v>
      </c>
      <c r="E22" s="8" t="s">
        <v>940</v>
      </c>
      <c r="F22" s="8" t="s">
        <v>869</v>
      </c>
      <c r="G22" s="8" t="s">
        <v>641</v>
      </c>
    </row>
    <row r="23" spans="1:7">
      <c r="A23" s="10"/>
      <c r="B23" s="8"/>
      <c r="C23" s="8"/>
      <c r="D23" s="11"/>
      <c r="E23" s="12"/>
      <c r="F23" s="12"/>
      <c r="G23" s="12"/>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C11" sqref="C11:C2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7">
      <c r="A1" s="2" t="s">
        <v>621</v>
      </c>
      <c r="B1" s="3"/>
      <c r="C1" s="3"/>
      <c r="D1" s="3"/>
      <c r="E1" s="3"/>
      <c r="F1" s="3"/>
      <c r="G1" s="3"/>
    </row>
    <row r="2" ht="40.5" customHeight="1" spans="1:7">
      <c r="A2" s="4" t="s">
        <v>622</v>
      </c>
      <c r="B2" s="4"/>
      <c r="C2" s="4"/>
      <c r="D2" s="4"/>
      <c r="E2" s="4"/>
      <c r="F2" s="4"/>
      <c r="G2" s="4"/>
    </row>
    <row r="3" ht="22.5" spans="1:7">
      <c r="A3" s="5"/>
      <c r="B3" s="4"/>
      <c r="C3" s="4"/>
      <c r="D3" s="4"/>
      <c r="E3" s="4"/>
      <c r="F3" s="3"/>
      <c r="G3" s="6" t="s">
        <v>313</v>
      </c>
    </row>
    <row r="4" ht="27.75" customHeight="1" spans="1:7">
      <c r="A4" s="7" t="s">
        <v>623</v>
      </c>
      <c r="B4" s="8" t="s">
        <v>1224</v>
      </c>
      <c r="C4" s="8"/>
      <c r="D4" s="8"/>
      <c r="E4" s="8" t="s">
        <v>625</v>
      </c>
      <c r="F4" s="8" t="s">
        <v>986</v>
      </c>
      <c r="G4" s="8"/>
    </row>
    <row r="5" ht="27.75" customHeight="1" spans="1:7">
      <c r="A5" s="8" t="s">
        <v>626</v>
      </c>
      <c r="B5" s="9">
        <v>4.5</v>
      </c>
      <c r="C5" s="8"/>
      <c r="D5" s="8"/>
      <c r="E5" s="8" t="s">
        <v>627</v>
      </c>
      <c r="F5" s="8"/>
      <c r="G5" s="8"/>
    </row>
    <row r="6" ht="27.75" customHeight="1" spans="1:7">
      <c r="A6" s="8"/>
      <c r="B6" s="8"/>
      <c r="C6" s="8"/>
      <c r="D6" s="8"/>
      <c r="E6" s="8" t="s">
        <v>628</v>
      </c>
      <c r="F6" s="8">
        <v>4.5</v>
      </c>
      <c r="G6" s="8"/>
    </row>
    <row r="7" ht="34.5" customHeight="1" spans="1:7">
      <c r="A7" s="8" t="s">
        <v>629</v>
      </c>
      <c r="B7" s="8" t="s">
        <v>1225</v>
      </c>
      <c r="C7" s="8"/>
      <c r="D7" s="8"/>
      <c r="E7" s="8"/>
      <c r="F7" s="8"/>
      <c r="G7" s="8"/>
    </row>
    <row r="8" ht="34.5" customHeight="1" spans="1:7">
      <c r="A8" s="8" t="s">
        <v>631</v>
      </c>
      <c r="B8" s="8" t="s">
        <v>1226</v>
      </c>
      <c r="C8" s="8"/>
      <c r="D8" s="8"/>
      <c r="E8" s="8"/>
      <c r="F8" s="8"/>
      <c r="G8" s="8"/>
    </row>
    <row r="9" ht="34.5" customHeight="1" spans="1:7">
      <c r="A9" s="8" t="s">
        <v>633</v>
      </c>
      <c r="B9" s="8" t="s">
        <v>1227</v>
      </c>
      <c r="C9" s="8"/>
      <c r="D9" s="8"/>
      <c r="E9" s="8"/>
      <c r="F9" s="8"/>
      <c r="G9" s="8"/>
    </row>
    <row r="10" ht="23.25" customHeight="1" spans="1:7">
      <c r="A10" s="10" t="s">
        <v>596</v>
      </c>
      <c r="B10" s="8" t="s">
        <v>597</v>
      </c>
      <c r="C10" s="8" t="s">
        <v>598</v>
      </c>
      <c r="D10" s="8" t="s">
        <v>599</v>
      </c>
      <c r="E10" s="8" t="s">
        <v>600</v>
      </c>
      <c r="F10" s="8" t="s">
        <v>601</v>
      </c>
      <c r="G10" s="8" t="s">
        <v>635</v>
      </c>
    </row>
    <row r="11" ht="23.25" customHeight="1" spans="1:7">
      <c r="A11" s="10"/>
      <c r="B11" s="8" t="s">
        <v>1228</v>
      </c>
      <c r="C11" s="8">
        <v>10</v>
      </c>
      <c r="D11" s="8" t="s">
        <v>609</v>
      </c>
      <c r="E11" s="8" t="s">
        <v>664</v>
      </c>
      <c r="F11" s="8" t="s">
        <v>949</v>
      </c>
      <c r="G11" s="8" t="s">
        <v>637</v>
      </c>
    </row>
    <row r="12" ht="23.25" customHeight="1" spans="1:7">
      <c r="A12" s="10"/>
      <c r="B12" s="8" t="s">
        <v>1229</v>
      </c>
      <c r="C12" s="8">
        <v>10</v>
      </c>
      <c r="D12" s="11" t="s">
        <v>609</v>
      </c>
      <c r="E12" s="8" t="s">
        <v>664</v>
      </c>
      <c r="F12" s="8" t="s">
        <v>843</v>
      </c>
      <c r="G12" s="8" t="s">
        <v>637</v>
      </c>
    </row>
    <row r="13" ht="23.25" customHeight="1" spans="1:7">
      <c r="A13" s="10"/>
      <c r="B13" s="8" t="s">
        <v>1230</v>
      </c>
      <c r="C13" s="8">
        <v>10</v>
      </c>
      <c r="D13" s="11" t="s">
        <v>609</v>
      </c>
      <c r="E13" s="8" t="s">
        <v>664</v>
      </c>
      <c r="F13" s="8" t="s">
        <v>949</v>
      </c>
      <c r="G13" s="8" t="s">
        <v>637</v>
      </c>
    </row>
    <row r="14" ht="23.25" customHeight="1" spans="1:7">
      <c r="A14" s="10"/>
      <c r="B14" s="8" t="s">
        <v>1231</v>
      </c>
      <c r="C14" s="8">
        <v>10</v>
      </c>
      <c r="D14" s="11" t="s">
        <v>1232</v>
      </c>
      <c r="E14" s="8" t="s">
        <v>664</v>
      </c>
      <c r="F14" s="8" t="s">
        <v>1233</v>
      </c>
      <c r="G14" s="8" t="s">
        <v>637</v>
      </c>
    </row>
    <row r="15" ht="23.25" customHeight="1" spans="1:7">
      <c r="A15" s="10"/>
      <c r="B15" s="8" t="s">
        <v>1234</v>
      </c>
      <c r="C15" s="8">
        <v>10</v>
      </c>
      <c r="D15" s="11" t="s">
        <v>603</v>
      </c>
      <c r="E15" s="8" t="s">
        <v>664</v>
      </c>
      <c r="F15" s="8" t="s">
        <v>786</v>
      </c>
      <c r="G15" s="8" t="s">
        <v>637</v>
      </c>
    </row>
    <row r="16" ht="23.25" customHeight="1" spans="1:7">
      <c r="A16" s="10"/>
      <c r="B16" s="8" t="s">
        <v>954</v>
      </c>
      <c r="C16" s="8">
        <v>10</v>
      </c>
      <c r="D16" s="11" t="s">
        <v>603</v>
      </c>
      <c r="E16" s="8" t="s">
        <v>664</v>
      </c>
      <c r="F16" s="8" t="s">
        <v>786</v>
      </c>
      <c r="G16" s="8" t="s">
        <v>637</v>
      </c>
    </row>
    <row r="17" ht="23.25" customHeight="1" spans="1:7">
      <c r="A17" s="10"/>
      <c r="B17" s="8" t="s">
        <v>1235</v>
      </c>
      <c r="C17" s="8">
        <v>5</v>
      </c>
      <c r="D17" s="11" t="s">
        <v>679</v>
      </c>
      <c r="E17" s="8" t="s">
        <v>607</v>
      </c>
      <c r="F17" s="8" t="s">
        <v>1164</v>
      </c>
      <c r="G17" s="8" t="s">
        <v>641</v>
      </c>
    </row>
    <row r="18" ht="23.25" customHeight="1" spans="1:7">
      <c r="A18" s="10"/>
      <c r="B18" s="8" t="s">
        <v>1236</v>
      </c>
      <c r="C18" s="8">
        <v>5</v>
      </c>
      <c r="D18" s="11" t="s">
        <v>679</v>
      </c>
      <c r="E18" s="8" t="s">
        <v>607</v>
      </c>
      <c r="F18" s="8" t="s">
        <v>1237</v>
      </c>
      <c r="G18" s="8" t="s">
        <v>641</v>
      </c>
    </row>
    <row r="19" ht="23.25" customHeight="1" spans="1:7">
      <c r="A19" s="10"/>
      <c r="B19" s="8" t="s">
        <v>1238</v>
      </c>
      <c r="C19" s="8">
        <v>5</v>
      </c>
      <c r="D19" s="11" t="s">
        <v>603</v>
      </c>
      <c r="E19" s="8" t="s">
        <v>940</v>
      </c>
      <c r="F19" s="8" t="s">
        <v>869</v>
      </c>
      <c r="G19" s="8" t="s">
        <v>641</v>
      </c>
    </row>
    <row r="20" ht="23.25" customHeight="1" spans="1:7">
      <c r="A20" s="10"/>
      <c r="B20" s="8" t="s">
        <v>960</v>
      </c>
      <c r="C20" s="8">
        <v>5</v>
      </c>
      <c r="D20" s="11" t="s">
        <v>603</v>
      </c>
      <c r="E20" s="8" t="s">
        <v>664</v>
      </c>
      <c r="F20" s="8" t="s">
        <v>786</v>
      </c>
      <c r="G20" s="8" t="s">
        <v>641</v>
      </c>
    </row>
    <row r="21" spans="1:7">
      <c r="A21" s="10"/>
      <c r="B21" s="8" t="s">
        <v>939</v>
      </c>
      <c r="C21" s="8">
        <v>5</v>
      </c>
      <c r="D21" s="11" t="s">
        <v>603</v>
      </c>
      <c r="E21" s="8" t="s">
        <v>940</v>
      </c>
      <c r="F21" s="8" t="s">
        <v>869</v>
      </c>
      <c r="G21" s="8" t="s">
        <v>641</v>
      </c>
    </row>
    <row r="22" spans="1:7">
      <c r="A22" s="10"/>
      <c r="B22" s="8" t="s">
        <v>806</v>
      </c>
      <c r="C22" s="8">
        <v>10</v>
      </c>
      <c r="D22" s="11" t="s">
        <v>603</v>
      </c>
      <c r="E22" s="8" t="s">
        <v>607</v>
      </c>
      <c r="F22" s="8" t="s">
        <v>843</v>
      </c>
      <c r="G22" s="8" t="s">
        <v>641</v>
      </c>
    </row>
    <row r="23" spans="1:7">
      <c r="A23" s="10"/>
      <c r="B23" s="8" t="s">
        <v>941</v>
      </c>
      <c r="C23" s="8">
        <v>5</v>
      </c>
      <c r="D23" s="11" t="s">
        <v>603</v>
      </c>
      <c r="E23" s="8" t="s">
        <v>940</v>
      </c>
      <c r="F23" s="8" t="s">
        <v>869</v>
      </c>
      <c r="G23" s="8" t="s">
        <v>641</v>
      </c>
    </row>
    <row r="24" spans="1:7">
      <c r="A24" s="10"/>
      <c r="B24" s="8"/>
      <c r="C24" s="8"/>
      <c r="D24" s="11"/>
      <c r="E24" s="12"/>
      <c r="F24" s="12"/>
      <c r="G24" s="12"/>
    </row>
    <row r="25" spans="1:7">
      <c r="A25" s="13" t="s">
        <v>643</v>
      </c>
      <c r="B25" s="13"/>
      <c r="C25" s="13"/>
      <c r="D25" s="13"/>
      <c r="E25" s="13"/>
      <c r="F25" s="13"/>
      <c r="G25" s="13"/>
    </row>
    <row r="26" spans="1:7">
      <c r="A26" s="14"/>
      <c r="B26" s="14"/>
      <c r="C26" s="14"/>
      <c r="D26" s="14"/>
      <c r="E26" s="14"/>
      <c r="F26" s="14"/>
      <c r="G26" s="14"/>
    </row>
  </sheetData>
  <mergeCells count="12">
    <mergeCell ref="A2:G2"/>
    <mergeCell ref="B4:D4"/>
    <mergeCell ref="F4:G4"/>
    <mergeCell ref="F5:G5"/>
    <mergeCell ref="F6:G6"/>
    <mergeCell ref="B7:G7"/>
    <mergeCell ref="B8:G8"/>
    <mergeCell ref="B9:G9"/>
    <mergeCell ref="A5:A6"/>
    <mergeCell ref="A10:A24"/>
    <mergeCell ref="A25:G26"/>
    <mergeCell ref="B5:D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4"/>
  <sheetViews>
    <sheetView showGridLines="0" showZeros="0" workbookViewId="0">
      <pane ySplit="6" topLeftCell="A7" activePane="bottomLeft" state="frozen"/>
      <selection/>
      <selection pane="bottomLeft" activeCell="E61" sqref="E61"/>
    </sheetView>
  </sheetViews>
  <sheetFormatPr defaultColWidth="6.875" defaultRowHeight="12.75" customHeight="1"/>
  <cols>
    <col min="1" max="1" width="9.25" style="64" customWidth="1"/>
    <col min="2" max="2" width="38.25" style="64" customWidth="1"/>
    <col min="3" max="12" width="12.625" style="64" customWidth="1"/>
    <col min="13" max="256" width="6.875" style="64"/>
    <col min="257" max="257" width="9.25" style="64" customWidth="1"/>
    <col min="258" max="258" width="44.625" style="64" customWidth="1"/>
    <col min="259" max="268" width="12.625" style="64" customWidth="1"/>
    <col min="269" max="512" width="6.875" style="64"/>
    <col min="513" max="513" width="9.25" style="64" customWidth="1"/>
    <col min="514" max="514" width="44.625" style="64" customWidth="1"/>
    <col min="515" max="524" width="12.625" style="64" customWidth="1"/>
    <col min="525" max="768" width="6.875" style="64"/>
    <col min="769" max="769" width="9.25" style="64" customWidth="1"/>
    <col min="770" max="770" width="44.625" style="64" customWidth="1"/>
    <col min="771" max="780" width="12.625" style="64" customWidth="1"/>
    <col min="781" max="1024" width="6.875" style="64"/>
    <col min="1025" max="1025" width="9.25" style="64" customWidth="1"/>
    <col min="1026" max="1026" width="44.625" style="64" customWidth="1"/>
    <col min="1027" max="1036" width="12.625" style="64" customWidth="1"/>
    <col min="1037" max="1280" width="6.875" style="64"/>
    <col min="1281" max="1281" width="9.25" style="64" customWidth="1"/>
    <col min="1282" max="1282" width="44.625" style="64" customWidth="1"/>
    <col min="1283" max="1292" width="12.625" style="64" customWidth="1"/>
    <col min="1293" max="1536" width="6.875" style="64"/>
    <col min="1537" max="1537" width="9.25" style="64" customWidth="1"/>
    <col min="1538" max="1538" width="44.625" style="64" customWidth="1"/>
    <col min="1539" max="1548" width="12.625" style="64" customWidth="1"/>
    <col min="1549" max="1792" width="6.875" style="64"/>
    <col min="1793" max="1793" width="9.25" style="64" customWidth="1"/>
    <col min="1794" max="1794" width="44.625" style="64" customWidth="1"/>
    <col min="1795" max="1804" width="12.625" style="64" customWidth="1"/>
    <col min="1805" max="2048" width="6.875" style="64"/>
    <col min="2049" max="2049" width="9.25" style="64" customWidth="1"/>
    <col min="2050" max="2050" width="44.625" style="64" customWidth="1"/>
    <col min="2051" max="2060" width="12.625" style="64" customWidth="1"/>
    <col min="2061" max="2304" width="6.875" style="64"/>
    <col min="2305" max="2305" width="9.25" style="64" customWidth="1"/>
    <col min="2306" max="2306" width="44.625" style="64" customWidth="1"/>
    <col min="2307" max="2316" width="12.625" style="64" customWidth="1"/>
    <col min="2317" max="2560" width="6.875" style="64"/>
    <col min="2561" max="2561" width="9.25" style="64" customWidth="1"/>
    <col min="2562" max="2562" width="44.625" style="64" customWidth="1"/>
    <col min="2563" max="2572" width="12.625" style="64" customWidth="1"/>
    <col min="2573" max="2816" width="6.875" style="64"/>
    <col min="2817" max="2817" width="9.25" style="64" customWidth="1"/>
    <col min="2818" max="2818" width="44.625" style="64" customWidth="1"/>
    <col min="2819" max="2828" width="12.625" style="64" customWidth="1"/>
    <col min="2829" max="3072" width="6.875" style="64"/>
    <col min="3073" max="3073" width="9.25" style="64" customWidth="1"/>
    <col min="3074" max="3074" width="44.625" style="64" customWidth="1"/>
    <col min="3075" max="3084" width="12.625" style="64" customWidth="1"/>
    <col min="3085" max="3328" width="6.875" style="64"/>
    <col min="3329" max="3329" width="9.25" style="64" customWidth="1"/>
    <col min="3330" max="3330" width="44.625" style="64" customWidth="1"/>
    <col min="3331" max="3340" width="12.625" style="64" customWidth="1"/>
    <col min="3341" max="3584" width="6.875" style="64"/>
    <col min="3585" max="3585" width="9.25" style="64" customWidth="1"/>
    <col min="3586" max="3586" width="44.625" style="64" customWidth="1"/>
    <col min="3587" max="3596" width="12.625" style="64" customWidth="1"/>
    <col min="3597" max="3840" width="6.875" style="64"/>
    <col min="3841" max="3841" width="9.25" style="64" customWidth="1"/>
    <col min="3842" max="3842" width="44.625" style="64" customWidth="1"/>
    <col min="3843" max="3852" width="12.625" style="64" customWidth="1"/>
    <col min="3853" max="4096" width="6.875" style="64"/>
    <col min="4097" max="4097" width="9.25" style="64" customWidth="1"/>
    <col min="4098" max="4098" width="44.625" style="64" customWidth="1"/>
    <col min="4099" max="4108" width="12.625" style="64" customWidth="1"/>
    <col min="4109" max="4352" width="6.875" style="64"/>
    <col min="4353" max="4353" width="9.25" style="64" customWidth="1"/>
    <col min="4354" max="4354" width="44.625" style="64" customWidth="1"/>
    <col min="4355" max="4364" width="12.625" style="64" customWidth="1"/>
    <col min="4365" max="4608" width="6.875" style="64"/>
    <col min="4609" max="4609" width="9.25" style="64" customWidth="1"/>
    <col min="4610" max="4610" width="44.625" style="64" customWidth="1"/>
    <col min="4611" max="4620" width="12.625" style="64" customWidth="1"/>
    <col min="4621" max="4864" width="6.875" style="64"/>
    <col min="4865" max="4865" width="9.25" style="64" customWidth="1"/>
    <col min="4866" max="4866" width="44.625" style="64" customWidth="1"/>
    <col min="4867" max="4876" width="12.625" style="64" customWidth="1"/>
    <col min="4877" max="5120" width="6.875" style="64"/>
    <col min="5121" max="5121" width="9.25" style="64" customWidth="1"/>
    <col min="5122" max="5122" width="44.625" style="64" customWidth="1"/>
    <col min="5123" max="5132" width="12.625" style="64" customWidth="1"/>
    <col min="5133" max="5376" width="6.875" style="64"/>
    <col min="5377" max="5377" width="9.25" style="64" customWidth="1"/>
    <col min="5378" max="5378" width="44.625" style="64" customWidth="1"/>
    <col min="5379" max="5388" width="12.625" style="64" customWidth="1"/>
    <col min="5389" max="5632" width="6.875" style="64"/>
    <col min="5633" max="5633" width="9.25" style="64" customWidth="1"/>
    <col min="5634" max="5634" width="44.625" style="64" customWidth="1"/>
    <col min="5635" max="5644" width="12.625" style="64" customWidth="1"/>
    <col min="5645" max="5888" width="6.875" style="64"/>
    <col min="5889" max="5889" width="9.25" style="64" customWidth="1"/>
    <col min="5890" max="5890" width="44.625" style="64" customWidth="1"/>
    <col min="5891" max="5900" width="12.625" style="64" customWidth="1"/>
    <col min="5901" max="6144" width="6.875" style="64"/>
    <col min="6145" max="6145" width="9.25" style="64" customWidth="1"/>
    <col min="6146" max="6146" width="44.625" style="64" customWidth="1"/>
    <col min="6147" max="6156" width="12.625" style="64" customWidth="1"/>
    <col min="6157" max="6400" width="6.875" style="64"/>
    <col min="6401" max="6401" width="9.25" style="64" customWidth="1"/>
    <col min="6402" max="6402" width="44.625" style="64" customWidth="1"/>
    <col min="6403" max="6412" width="12.625" style="64" customWidth="1"/>
    <col min="6413" max="6656" width="6.875" style="64"/>
    <col min="6657" max="6657" width="9.25" style="64" customWidth="1"/>
    <col min="6658" max="6658" width="44.625" style="64" customWidth="1"/>
    <col min="6659" max="6668" width="12.625" style="64" customWidth="1"/>
    <col min="6669" max="6912" width="6.875" style="64"/>
    <col min="6913" max="6913" width="9.25" style="64" customWidth="1"/>
    <col min="6914" max="6914" width="44.625" style="64" customWidth="1"/>
    <col min="6915" max="6924" width="12.625" style="64" customWidth="1"/>
    <col min="6925" max="7168" width="6.875" style="64"/>
    <col min="7169" max="7169" width="9.25" style="64" customWidth="1"/>
    <col min="7170" max="7170" width="44.625" style="64" customWidth="1"/>
    <col min="7171" max="7180" width="12.625" style="64" customWidth="1"/>
    <col min="7181" max="7424" width="6.875" style="64"/>
    <col min="7425" max="7425" width="9.25" style="64" customWidth="1"/>
    <col min="7426" max="7426" width="44.625" style="64" customWidth="1"/>
    <col min="7427" max="7436" width="12.625" style="64" customWidth="1"/>
    <col min="7437" max="7680" width="6.875" style="64"/>
    <col min="7681" max="7681" width="9.25" style="64" customWidth="1"/>
    <col min="7682" max="7682" width="44.625" style="64" customWidth="1"/>
    <col min="7683" max="7692" width="12.625" style="64" customWidth="1"/>
    <col min="7693" max="7936" width="6.875" style="64"/>
    <col min="7937" max="7937" width="9.25" style="64" customWidth="1"/>
    <col min="7938" max="7938" width="44.625" style="64" customWidth="1"/>
    <col min="7939" max="7948" width="12.625" style="64" customWidth="1"/>
    <col min="7949" max="8192" width="6.875" style="64"/>
    <col min="8193" max="8193" width="9.25" style="64" customWidth="1"/>
    <col min="8194" max="8194" width="44.625" style="64" customWidth="1"/>
    <col min="8195" max="8204" width="12.625" style="64" customWidth="1"/>
    <col min="8205" max="8448" width="6.875" style="64"/>
    <col min="8449" max="8449" width="9.25" style="64" customWidth="1"/>
    <col min="8450" max="8450" width="44.625" style="64" customWidth="1"/>
    <col min="8451" max="8460" width="12.625" style="64" customWidth="1"/>
    <col min="8461" max="8704" width="6.875" style="64"/>
    <col min="8705" max="8705" width="9.25" style="64" customWidth="1"/>
    <col min="8706" max="8706" width="44.625" style="64" customWidth="1"/>
    <col min="8707" max="8716" width="12.625" style="64" customWidth="1"/>
    <col min="8717" max="8960" width="6.875" style="64"/>
    <col min="8961" max="8961" width="9.25" style="64" customWidth="1"/>
    <col min="8962" max="8962" width="44.625" style="64" customWidth="1"/>
    <col min="8963" max="8972" width="12.625" style="64" customWidth="1"/>
    <col min="8973" max="9216" width="6.875" style="64"/>
    <col min="9217" max="9217" width="9.25" style="64" customWidth="1"/>
    <col min="9218" max="9218" width="44.625" style="64" customWidth="1"/>
    <col min="9219" max="9228" width="12.625" style="64" customWidth="1"/>
    <col min="9229" max="9472" width="6.875" style="64"/>
    <col min="9473" max="9473" width="9.25" style="64" customWidth="1"/>
    <col min="9474" max="9474" width="44.625" style="64" customWidth="1"/>
    <col min="9475" max="9484" width="12.625" style="64" customWidth="1"/>
    <col min="9485" max="9728" width="6.875" style="64"/>
    <col min="9729" max="9729" width="9.25" style="64" customWidth="1"/>
    <col min="9730" max="9730" width="44.625" style="64" customWidth="1"/>
    <col min="9731" max="9740" width="12.625" style="64" customWidth="1"/>
    <col min="9741" max="9984" width="6.875" style="64"/>
    <col min="9985" max="9985" width="9.25" style="64" customWidth="1"/>
    <col min="9986" max="9986" width="44.625" style="64" customWidth="1"/>
    <col min="9987" max="9996" width="12.625" style="64" customWidth="1"/>
    <col min="9997" max="10240" width="6.875" style="64"/>
    <col min="10241" max="10241" width="9.25" style="64" customWidth="1"/>
    <col min="10242" max="10242" width="44.625" style="64" customWidth="1"/>
    <col min="10243" max="10252" width="12.625" style="64" customWidth="1"/>
    <col min="10253" max="10496" width="6.875" style="64"/>
    <col min="10497" max="10497" width="9.25" style="64" customWidth="1"/>
    <col min="10498" max="10498" width="44.625" style="64" customWidth="1"/>
    <col min="10499" max="10508" width="12.625" style="64" customWidth="1"/>
    <col min="10509" max="10752" width="6.875" style="64"/>
    <col min="10753" max="10753" width="9.25" style="64" customWidth="1"/>
    <col min="10754" max="10754" width="44.625" style="64" customWidth="1"/>
    <col min="10755" max="10764" width="12.625" style="64" customWidth="1"/>
    <col min="10765" max="11008" width="6.875" style="64"/>
    <col min="11009" max="11009" width="9.25" style="64" customWidth="1"/>
    <col min="11010" max="11010" width="44.625" style="64" customWidth="1"/>
    <col min="11011" max="11020" width="12.625" style="64" customWidth="1"/>
    <col min="11021" max="11264" width="6.875" style="64"/>
    <col min="11265" max="11265" width="9.25" style="64" customWidth="1"/>
    <col min="11266" max="11266" width="44.625" style="64" customWidth="1"/>
    <col min="11267" max="11276" width="12.625" style="64" customWidth="1"/>
    <col min="11277" max="11520" width="6.875" style="64"/>
    <col min="11521" max="11521" width="9.25" style="64" customWidth="1"/>
    <col min="11522" max="11522" width="44.625" style="64" customWidth="1"/>
    <col min="11523" max="11532" width="12.625" style="64" customWidth="1"/>
    <col min="11533" max="11776" width="6.875" style="64"/>
    <col min="11777" max="11777" width="9.25" style="64" customWidth="1"/>
    <col min="11778" max="11778" width="44.625" style="64" customWidth="1"/>
    <col min="11779" max="11788" width="12.625" style="64" customWidth="1"/>
    <col min="11789" max="12032" width="6.875" style="64"/>
    <col min="12033" max="12033" width="9.25" style="64" customWidth="1"/>
    <col min="12034" max="12034" width="44.625" style="64" customWidth="1"/>
    <col min="12035" max="12044" width="12.625" style="64" customWidth="1"/>
    <col min="12045" max="12288" width="6.875" style="64"/>
    <col min="12289" max="12289" width="9.25" style="64" customWidth="1"/>
    <col min="12290" max="12290" width="44.625" style="64" customWidth="1"/>
    <col min="12291" max="12300" width="12.625" style="64" customWidth="1"/>
    <col min="12301" max="12544" width="6.875" style="64"/>
    <col min="12545" max="12545" width="9.25" style="64" customWidth="1"/>
    <col min="12546" max="12546" width="44.625" style="64" customWidth="1"/>
    <col min="12547" max="12556" width="12.625" style="64" customWidth="1"/>
    <col min="12557" max="12800" width="6.875" style="64"/>
    <col min="12801" max="12801" width="9.25" style="64" customWidth="1"/>
    <col min="12802" max="12802" width="44.625" style="64" customWidth="1"/>
    <col min="12803" max="12812" width="12.625" style="64" customWidth="1"/>
    <col min="12813" max="13056" width="6.875" style="64"/>
    <col min="13057" max="13057" width="9.25" style="64" customWidth="1"/>
    <col min="13058" max="13058" width="44.625" style="64" customWidth="1"/>
    <col min="13059" max="13068" width="12.625" style="64" customWidth="1"/>
    <col min="13069" max="13312" width="6.875" style="64"/>
    <col min="13313" max="13313" width="9.25" style="64" customWidth="1"/>
    <col min="13314" max="13314" width="44.625" style="64" customWidth="1"/>
    <col min="13315" max="13324" width="12.625" style="64" customWidth="1"/>
    <col min="13325" max="13568" width="6.875" style="64"/>
    <col min="13569" max="13569" width="9.25" style="64" customWidth="1"/>
    <col min="13570" max="13570" width="44.625" style="64" customWidth="1"/>
    <col min="13571" max="13580" width="12.625" style="64" customWidth="1"/>
    <col min="13581" max="13824" width="6.875" style="64"/>
    <col min="13825" max="13825" width="9.25" style="64" customWidth="1"/>
    <col min="13826" max="13826" width="44.625" style="64" customWidth="1"/>
    <col min="13827" max="13836" width="12.625" style="64" customWidth="1"/>
    <col min="13837" max="14080" width="6.875" style="64"/>
    <col min="14081" max="14081" width="9.25" style="64" customWidth="1"/>
    <col min="14082" max="14082" width="44.625" style="64" customWidth="1"/>
    <col min="14083" max="14092" width="12.625" style="64" customWidth="1"/>
    <col min="14093" max="14336" width="6.875" style="64"/>
    <col min="14337" max="14337" width="9.25" style="64" customWidth="1"/>
    <col min="14338" max="14338" width="44.625" style="64" customWidth="1"/>
    <col min="14339" max="14348" width="12.625" style="64" customWidth="1"/>
    <col min="14349" max="14592" width="6.875" style="64"/>
    <col min="14593" max="14593" width="9.25" style="64" customWidth="1"/>
    <col min="14594" max="14594" width="44.625" style="64" customWidth="1"/>
    <col min="14595" max="14604" width="12.625" style="64" customWidth="1"/>
    <col min="14605" max="14848" width="6.875" style="64"/>
    <col min="14849" max="14849" width="9.25" style="64" customWidth="1"/>
    <col min="14850" max="14850" width="44.625" style="64" customWidth="1"/>
    <col min="14851" max="14860" width="12.625" style="64" customWidth="1"/>
    <col min="14861" max="15104" width="6.875" style="64"/>
    <col min="15105" max="15105" width="9.25" style="64" customWidth="1"/>
    <col min="15106" max="15106" width="44.625" style="64" customWidth="1"/>
    <col min="15107" max="15116" width="12.625" style="64" customWidth="1"/>
    <col min="15117" max="15360" width="6.875" style="64"/>
    <col min="15361" max="15361" width="9.25" style="64" customWidth="1"/>
    <col min="15362" max="15362" width="44.625" style="64" customWidth="1"/>
    <col min="15363" max="15372" width="12.625" style="64" customWidth="1"/>
    <col min="15373" max="15616" width="6.875" style="64"/>
    <col min="15617" max="15617" width="9.25" style="64" customWidth="1"/>
    <col min="15618" max="15618" width="44.625" style="64" customWidth="1"/>
    <col min="15619" max="15628" width="12.625" style="64" customWidth="1"/>
    <col min="15629" max="15872" width="6.875" style="64"/>
    <col min="15873" max="15873" width="9.25" style="64" customWidth="1"/>
    <col min="15874" max="15874" width="44.625" style="64" customWidth="1"/>
    <col min="15875" max="15884" width="12.625" style="64" customWidth="1"/>
    <col min="15885" max="16128" width="6.875" style="64"/>
    <col min="16129" max="16129" width="9.25" style="64" customWidth="1"/>
    <col min="16130" max="16130" width="44.625" style="64" customWidth="1"/>
    <col min="16131" max="16140" width="12.625" style="64" customWidth="1"/>
    <col min="16141" max="16384" width="6.875" style="64"/>
  </cols>
  <sheetData>
    <row r="1" ht="20.1" customHeight="1" spans="1:12">
      <c r="A1" s="65" t="s">
        <v>530</v>
      </c>
      <c r="L1" s="98"/>
    </row>
    <row r="2" ht="43.5" customHeight="1" spans="1:12">
      <c r="A2" s="86" t="s">
        <v>531</v>
      </c>
      <c r="B2" s="71"/>
      <c r="C2" s="71"/>
      <c r="D2" s="71"/>
      <c r="E2" s="71"/>
      <c r="F2" s="71"/>
      <c r="G2" s="71"/>
      <c r="H2" s="71"/>
      <c r="I2" s="71"/>
      <c r="J2" s="71"/>
      <c r="K2" s="71"/>
      <c r="L2" s="71"/>
    </row>
    <row r="3" ht="20.1" customHeight="1" spans="1:12">
      <c r="A3" s="87"/>
      <c r="B3" s="87"/>
      <c r="C3" s="87"/>
      <c r="D3" s="87"/>
      <c r="E3" s="87"/>
      <c r="F3" s="87"/>
      <c r="G3" s="87"/>
      <c r="H3" s="87"/>
      <c r="I3" s="87"/>
      <c r="J3" s="87"/>
      <c r="K3" s="87"/>
      <c r="L3" s="87"/>
    </row>
    <row r="4" ht="20.1" customHeight="1" spans="1:12">
      <c r="A4" s="88"/>
      <c r="B4" s="88"/>
      <c r="C4" s="88"/>
      <c r="D4" s="88"/>
      <c r="E4" s="88"/>
      <c r="F4" s="88"/>
      <c r="G4" s="88"/>
      <c r="H4" s="88"/>
      <c r="I4" s="88"/>
      <c r="J4" s="88"/>
      <c r="K4" s="88"/>
      <c r="L4" s="99" t="s">
        <v>313</v>
      </c>
    </row>
    <row r="5" ht="24" customHeight="1" spans="1:12">
      <c r="A5" s="83" t="s">
        <v>532</v>
      </c>
      <c r="B5" s="83"/>
      <c r="C5" s="89" t="s">
        <v>318</v>
      </c>
      <c r="D5" s="60" t="s">
        <v>527</v>
      </c>
      <c r="E5" s="60" t="s">
        <v>517</v>
      </c>
      <c r="F5" s="60" t="s">
        <v>518</v>
      </c>
      <c r="G5" s="60" t="s">
        <v>519</v>
      </c>
      <c r="H5" s="90" t="s">
        <v>520</v>
      </c>
      <c r="I5" s="89"/>
      <c r="J5" s="60" t="s">
        <v>521</v>
      </c>
      <c r="K5" s="60" t="s">
        <v>522</v>
      </c>
      <c r="L5" s="79" t="s">
        <v>525</v>
      </c>
    </row>
    <row r="6" ht="42" customHeight="1" spans="1:12">
      <c r="A6" s="91" t="s">
        <v>335</v>
      </c>
      <c r="B6" s="92" t="s">
        <v>336</v>
      </c>
      <c r="C6" s="75"/>
      <c r="D6" s="75"/>
      <c r="E6" s="75"/>
      <c r="F6" s="75"/>
      <c r="G6" s="75"/>
      <c r="H6" s="60" t="s">
        <v>533</v>
      </c>
      <c r="I6" s="60" t="s">
        <v>534</v>
      </c>
      <c r="J6" s="75"/>
      <c r="K6" s="75"/>
      <c r="L6" s="75"/>
    </row>
    <row r="7" ht="24" customHeight="1" spans="1:12">
      <c r="A7" s="76" t="s">
        <v>535</v>
      </c>
      <c r="B7" s="77" t="s">
        <v>536</v>
      </c>
      <c r="C7" s="60">
        <f>D7+E7</f>
        <v>10</v>
      </c>
      <c r="D7" s="93">
        <v>10</v>
      </c>
      <c r="E7" s="94"/>
      <c r="F7" s="75"/>
      <c r="G7" s="94"/>
      <c r="H7" s="90"/>
      <c r="I7" s="90"/>
      <c r="J7" s="75"/>
      <c r="K7" s="94"/>
      <c r="L7" s="75"/>
    </row>
    <row r="8" ht="24" customHeight="1" spans="1:12">
      <c r="A8" s="80">
        <v>20123</v>
      </c>
      <c r="B8" s="77" t="s">
        <v>537</v>
      </c>
      <c r="C8" s="60">
        <f t="shared" ref="C8:C39" si="0">D8+E8</f>
        <v>10</v>
      </c>
      <c r="D8" s="93">
        <v>10</v>
      </c>
      <c r="E8" s="94"/>
      <c r="F8" s="75"/>
      <c r="G8" s="94"/>
      <c r="H8" s="90"/>
      <c r="I8" s="90"/>
      <c r="J8" s="75"/>
      <c r="K8" s="94"/>
      <c r="L8" s="75"/>
    </row>
    <row r="9" ht="24" customHeight="1" spans="1:12">
      <c r="A9" s="80">
        <v>2012304</v>
      </c>
      <c r="B9" s="77" t="s">
        <v>538</v>
      </c>
      <c r="C9" s="60">
        <f t="shared" si="0"/>
        <v>10</v>
      </c>
      <c r="D9" s="93">
        <v>10</v>
      </c>
      <c r="E9" s="94"/>
      <c r="F9" s="75"/>
      <c r="G9" s="94"/>
      <c r="H9" s="90"/>
      <c r="I9" s="90"/>
      <c r="J9" s="75"/>
      <c r="K9" s="94"/>
      <c r="L9" s="75"/>
    </row>
    <row r="10" ht="20.1" customHeight="1" spans="1:12">
      <c r="A10" s="76" t="s">
        <v>539</v>
      </c>
      <c r="B10" s="83" t="s">
        <v>340</v>
      </c>
      <c r="C10" s="60">
        <f t="shared" si="0"/>
        <v>3810.45</v>
      </c>
      <c r="D10" s="77">
        <f>D11+D15+D17+D19</f>
        <v>191.98</v>
      </c>
      <c r="E10" s="77">
        <v>3618.47</v>
      </c>
      <c r="F10" s="95"/>
      <c r="G10" s="96"/>
      <c r="H10" s="97"/>
      <c r="I10" s="97"/>
      <c r="J10" s="95"/>
      <c r="K10" s="96"/>
      <c r="L10" s="95"/>
    </row>
    <row r="11" ht="20.1" customHeight="1" spans="1:12">
      <c r="A11" s="81" t="s">
        <v>341</v>
      </c>
      <c r="B11" s="82" t="s">
        <v>342</v>
      </c>
      <c r="C11" s="60">
        <f t="shared" si="0"/>
        <v>3455.1</v>
      </c>
      <c r="D11" s="77">
        <f>D12+D13+D14</f>
        <v>1.93</v>
      </c>
      <c r="E11" s="77">
        <v>3453.17</v>
      </c>
      <c r="F11" s="95"/>
      <c r="G11" s="96"/>
      <c r="H11" s="97"/>
      <c r="I11" s="97"/>
      <c r="J11" s="95"/>
      <c r="K11" s="96"/>
      <c r="L11" s="95"/>
    </row>
    <row r="12" ht="20.1" customHeight="1" spans="1:12">
      <c r="A12" s="84" t="s">
        <v>343</v>
      </c>
      <c r="B12" s="82" t="s">
        <v>344</v>
      </c>
      <c r="C12" s="60">
        <f t="shared" si="0"/>
        <v>1206.97</v>
      </c>
      <c r="D12" s="77"/>
      <c r="E12" s="77">
        <v>1206.97</v>
      </c>
      <c r="F12" s="95"/>
      <c r="G12" s="96"/>
      <c r="H12" s="97"/>
      <c r="I12" s="97"/>
      <c r="J12" s="95"/>
      <c r="K12" s="96"/>
      <c r="L12" s="95"/>
    </row>
    <row r="13" ht="20.1" customHeight="1" spans="1:12">
      <c r="A13" s="84">
        <v>2080506</v>
      </c>
      <c r="B13" s="82" t="s">
        <v>345</v>
      </c>
      <c r="C13" s="60">
        <f t="shared" si="0"/>
        <v>603.48</v>
      </c>
      <c r="D13" s="77"/>
      <c r="E13" s="77">
        <v>603.48</v>
      </c>
      <c r="F13" s="95"/>
      <c r="G13" s="96"/>
      <c r="H13" s="97"/>
      <c r="I13" s="97"/>
      <c r="J13" s="95"/>
      <c r="K13" s="96"/>
      <c r="L13" s="95"/>
    </row>
    <row r="14" ht="20.1" customHeight="1" spans="1:12">
      <c r="A14" s="84">
        <v>2080599</v>
      </c>
      <c r="B14" s="82" t="s">
        <v>346</v>
      </c>
      <c r="C14" s="60">
        <f t="shared" si="0"/>
        <v>1644.65</v>
      </c>
      <c r="D14" s="77">
        <v>1.93</v>
      </c>
      <c r="E14" s="77">
        <v>1642.72</v>
      </c>
      <c r="F14" s="95"/>
      <c r="G14" s="96"/>
      <c r="H14" s="97"/>
      <c r="I14" s="97"/>
      <c r="J14" s="95"/>
      <c r="K14" s="96"/>
      <c r="L14" s="95"/>
    </row>
    <row r="15" ht="20.1" customHeight="1" spans="1:12">
      <c r="A15" s="81">
        <v>20810</v>
      </c>
      <c r="B15" s="82" t="s">
        <v>347</v>
      </c>
      <c r="C15" s="60">
        <f t="shared" si="0"/>
        <v>37.36</v>
      </c>
      <c r="D15" s="77">
        <v>0.36</v>
      </c>
      <c r="E15" s="77">
        <v>37</v>
      </c>
      <c r="F15" s="95"/>
      <c r="G15" s="96"/>
      <c r="H15" s="97"/>
      <c r="I15" s="97"/>
      <c r="J15" s="95"/>
      <c r="K15" s="96"/>
      <c r="L15" s="95"/>
    </row>
    <row r="16" ht="20.1" customHeight="1" spans="1:12">
      <c r="A16" s="84">
        <v>2081002</v>
      </c>
      <c r="B16" s="82" t="s">
        <v>348</v>
      </c>
      <c r="C16" s="60">
        <f t="shared" si="0"/>
        <v>37.36</v>
      </c>
      <c r="D16" s="77">
        <v>0.36</v>
      </c>
      <c r="E16" s="77">
        <v>37</v>
      </c>
      <c r="F16" s="95"/>
      <c r="G16" s="96"/>
      <c r="H16" s="97"/>
      <c r="I16" s="97"/>
      <c r="J16" s="95"/>
      <c r="K16" s="96"/>
      <c r="L16" s="95"/>
    </row>
    <row r="17" ht="20.1" customHeight="1" spans="1:12">
      <c r="A17" s="81">
        <v>20816</v>
      </c>
      <c r="B17" s="82" t="s">
        <v>349</v>
      </c>
      <c r="C17" s="60">
        <f t="shared" si="0"/>
        <v>132.3</v>
      </c>
      <c r="D17" s="77">
        <v>4</v>
      </c>
      <c r="E17" s="77">
        <v>128.3</v>
      </c>
      <c r="F17" s="95"/>
      <c r="G17" s="96"/>
      <c r="H17" s="97"/>
      <c r="I17" s="97"/>
      <c r="J17" s="95"/>
      <c r="K17" s="96"/>
      <c r="L17" s="95"/>
    </row>
    <row r="18" ht="20.1" customHeight="1" spans="1:12">
      <c r="A18" s="84">
        <v>2081699</v>
      </c>
      <c r="B18" s="82" t="s">
        <v>350</v>
      </c>
      <c r="C18" s="60">
        <f t="shared" si="0"/>
        <v>132.3</v>
      </c>
      <c r="D18" s="77">
        <v>4</v>
      </c>
      <c r="E18" s="77">
        <v>128.3</v>
      </c>
      <c r="F18" s="95"/>
      <c r="G18" s="96"/>
      <c r="H18" s="97"/>
      <c r="I18" s="97"/>
      <c r="J18" s="95"/>
      <c r="K18" s="96"/>
      <c r="L18" s="95"/>
    </row>
    <row r="19" ht="20.1" customHeight="1" spans="1:12">
      <c r="A19" s="84" t="s">
        <v>540</v>
      </c>
      <c r="B19" s="82" t="s">
        <v>541</v>
      </c>
      <c r="C19" s="60">
        <f t="shared" si="0"/>
        <v>185.69</v>
      </c>
      <c r="D19" s="77">
        <v>185.69</v>
      </c>
      <c r="E19" s="77"/>
      <c r="F19" s="95"/>
      <c r="G19" s="96"/>
      <c r="H19" s="97"/>
      <c r="I19" s="97"/>
      <c r="J19" s="95"/>
      <c r="K19" s="96"/>
      <c r="L19" s="95"/>
    </row>
    <row r="20" ht="20.1" customHeight="1" spans="1:12">
      <c r="A20" s="84" t="s">
        <v>542</v>
      </c>
      <c r="B20" s="82" t="s">
        <v>541</v>
      </c>
      <c r="C20" s="60">
        <f t="shared" si="0"/>
        <v>185.69</v>
      </c>
      <c r="D20" s="77">
        <v>185.69</v>
      </c>
      <c r="E20" s="77"/>
      <c r="F20" s="95"/>
      <c r="G20" s="96"/>
      <c r="H20" s="97"/>
      <c r="I20" s="97"/>
      <c r="J20" s="95"/>
      <c r="K20" s="96"/>
      <c r="L20" s="95"/>
    </row>
    <row r="21" ht="20.1" customHeight="1" spans="1:12">
      <c r="A21" s="81" t="s">
        <v>351</v>
      </c>
      <c r="B21" s="82" t="s">
        <v>352</v>
      </c>
      <c r="C21" s="60">
        <f t="shared" si="0"/>
        <v>20060.77</v>
      </c>
      <c r="D21" s="77"/>
      <c r="E21" s="77">
        <v>20060.77</v>
      </c>
      <c r="F21" s="95"/>
      <c r="G21" s="96"/>
      <c r="H21" s="97"/>
      <c r="I21" s="97"/>
      <c r="J21" s="95"/>
      <c r="K21" s="96"/>
      <c r="L21" s="95"/>
    </row>
    <row r="22" ht="20.1" customHeight="1" spans="1:12">
      <c r="A22" s="81" t="s">
        <v>353</v>
      </c>
      <c r="B22" s="82" t="s">
        <v>354</v>
      </c>
      <c r="C22" s="60">
        <f t="shared" si="0"/>
        <v>1881.38</v>
      </c>
      <c r="D22" s="77">
        <f>D23+D24+D25</f>
        <v>8.79</v>
      </c>
      <c r="E22" s="77">
        <v>1872.59</v>
      </c>
      <c r="F22" s="95"/>
      <c r="G22" s="96"/>
      <c r="H22" s="97"/>
      <c r="I22" s="97"/>
      <c r="J22" s="95"/>
      <c r="K22" s="96"/>
      <c r="L22" s="95"/>
    </row>
    <row r="23" ht="20.1" customHeight="1" spans="1:12">
      <c r="A23" s="84">
        <v>2100101</v>
      </c>
      <c r="B23" s="82" t="s">
        <v>355</v>
      </c>
      <c r="C23" s="60">
        <f t="shared" si="0"/>
        <v>759.27</v>
      </c>
      <c r="D23" s="77"/>
      <c r="E23" s="77">
        <v>759.27</v>
      </c>
      <c r="F23" s="95"/>
      <c r="G23" s="96"/>
      <c r="H23" s="97"/>
      <c r="I23" s="97"/>
      <c r="J23" s="95"/>
      <c r="K23" s="96"/>
      <c r="L23" s="95"/>
    </row>
    <row r="24" ht="20.1" customHeight="1" spans="1:12">
      <c r="A24" s="84">
        <v>2100102</v>
      </c>
      <c r="B24" s="82" t="s">
        <v>356</v>
      </c>
      <c r="C24" s="60">
        <f t="shared" si="0"/>
        <v>180.8</v>
      </c>
      <c r="D24" s="77"/>
      <c r="E24" s="77">
        <v>180.8</v>
      </c>
      <c r="F24" s="95"/>
      <c r="G24" s="96"/>
      <c r="H24" s="97"/>
      <c r="I24" s="97"/>
      <c r="J24" s="95"/>
      <c r="K24" s="96"/>
      <c r="L24" s="95"/>
    </row>
    <row r="25" ht="20.1" customHeight="1" spans="1:12">
      <c r="A25" s="84">
        <v>2100199</v>
      </c>
      <c r="B25" s="82" t="s">
        <v>357</v>
      </c>
      <c r="C25" s="60">
        <f t="shared" si="0"/>
        <v>941.31</v>
      </c>
      <c r="D25" s="77">
        <v>8.79</v>
      </c>
      <c r="E25" s="77">
        <v>932.52</v>
      </c>
      <c r="F25" s="95"/>
      <c r="G25" s="96"/>
      <c r="H25" s="97"/>
      <c r="I25" s="97"/>
      <c r="J25" s="95"/>
      <c r="K25" s="96"/>
      <c r="L25" s="95"/>
    </row>
    <row r="26" ht="20.1" customHeight="1" spans="1:12">
      <c r="A26" s="81" t="s">
        <v>358</v>
      </c>
      <c r="B26" s="82" t="s">
        <v>359</v>
      </c>
      <c r="C26" s="60">
        <f t="shared" si="0"/>
        <v>4890.23</v>
      </c>
      <c r="D26" s="77">
        <f>D27+D28+D29+D30+D31</f>
        <v>1957.64</v>
      </c>
      <c r="E26" s="77">
        <v>2932.59</v>
      </c>
      <c r="F26" s="95"/>
      <c r="G26" s="96"/>
      <c r="H26" s="97"/>
      <c r="I26" s="97"/>
      <c r="J26" s="95"/>
      <c r="K26" s="96"/>
      <c r="L26" s="95"/>
    </row>
    <row r="27" ht="20.1" customHeight="1" spans="1:12">
      <c r="A27" s="84">
        <v>2100201</v>
      </c>
      <c r="B27" s="82" t="s">
        <v>360</v>
      </c>
      <c r="C27" s="60">
        <f t="shared" si="0"/>
        <v>2127.27</v>
      </c>
      <c r="D27" s="77">
        <v>546.05</v>
      </c>
      <c r="E27" s="77">
        <v>1581.22</v>
      </c>
      <c r="F27" s="95"/>
      <c r="G27" s="96"/>
      <c r="H27" s="97"/>
      <c r="I27" s="97"/>
      <c r="J27" s="95"/>
      <c r="K27" s="96"/>
      <c r="L27" s="95"/>
    </row>
    <row r="28" ht="20.1" customHeight="1" spans="1:12">
      <c r="A28" s="84">
        <v>2100202</v>
      </c>
      <c r="B28" s="82" t="s">
        <v>361</v>
      </c>
      <c r="C28" s="60">
        <f t="shared" si="0"/>
        <v>2345.26</v>
      </c>
      <c r="D28" s="77">
        <v>1373.59</v>
      </c>
      <c r="E28" s="77">
        <v>971.67</v>
      </c>
      <c r="F28" s="95"/>
      <c r="G28" s="96"/>
      <c r="H28" s="97"/>
      <c r="I28" s="97"/>
      <c r="J28" s="95"/>
      <c r="K28" s="96"/>
      <c r="L28" s="95"/>
    </row>
    <row r="29" ht="20.1" customHeight="1" spans="1:12">
      <c r="A29" s="84" t="s">
        <v>543</v>
      </c>
      <c r="B29" s="82" t="s">
        <v>544</v>
      </c>
      <c r="C29" s="60">
        <f t="shared" si="0"/>
        <v>10</v>
      </c>
      <c r="D29" s="77">
        <v>10</v>
      </c>
      <c r="E29" s="77"/>
      <c r="F29" s="95"/>
      <c r="G29" s="96"/>
      <c r="H29" s="97"/>
      <c r="I29" s="97"/>
      <c r="J29" s="95"/>
      <c r="K29" s="96"/>
      <c r="L29" s="95"/>
    </row>
    <row r="30" ht="20.1" customHeight="1" spans="1:12">
      <c r="A30" s="84" t="s">
        <v>362</v>
      </c>
      <c r="B30" s="82" t="s">
        <v>363</v>
      </c>
      <c r="C30" s="60">
        <f t="shared" si="0"/>
        <v>107.7</v>
      </c>
      <c r="D30" s="77">
        <v>28</v>
      </c>
      <c r="E30" s="77">
        <v>79.7</v>
      </c>
      <c r="F30" s="95"/>
      <c r="G30" s="96"/>
      <c r="H30" s="97"/>
      <c r="I30" s="97"/>
      <c r="J30" s="95"/>
      <c r="K30" s="96"/>
      <c r="L30" s="95"/>
    </row>
    <row r="31" ht="20.1" customHeight="1" spans="1:12">
      <c r="A31" s="84">
        <v>2100299</v>
      </c>
      <c r="B31" s="82" t="s">
        <v>364</v>
      </c>
      <c r="C31" s="60">
        <f t="shared" si="0"/>
        <v>300</v>
      </c>
      <c r="D31" s="77"/>
      <c r="E31" s="77">
        <v>300</v>
      </c>
      <c r="F31" s="95"/>
      <c r="G31" s="96"/>
      <c r="H31" s="97"/>
      <c r="I31" s="97"/>
      <c r="J31" s="95"/>
      <c r="K31" s="96"/>
      <c r="L31" s="95"/>
    </row>
    <row r="32" ht="20.1" customHeight="1" spans="1:12">
      <c r="A32" s="81" t="s">
        <v>365</v>
      </c>
      <c r="B32" s="82" t="s">
        <v>366</v>
      </c>
      <c r="C32" s="60">
        <f t="shared" si="0"/>
        <v>7669.92</v>
      </c>
      <c r="D32" s="77">
        <f>D33+D34</f>
        <v>476.52</v>
      </c>
      <c r="E32" s="77">
        <v>7193.4</v>
      </c>
      <c r="F32" s="95"/>
      <c r="G32" s="96"/>
      <c r="H32" s="97"/>
      <c r="I32" s="97"/>
      <c r="J32" s="95"/>
      <c r="K32" s="96"/>
      <c r="L32" s="95"/>
    </row>
    <row r="33" ht="20.1" customHeight="1" spans="1:12">
      <c r="A33" s="84">
        <v>2100302</v>
      </c>
      <c r="B33" s="82" t="s">
        <v>367</v>
      </c>
      <c r="C33" s="60">
        <f t="shared" si="0"/>
        <v>6917.73</v>
      </c>
      <c r="D33" s="77">
        <v>25.37</v>
      </c>
      <c r="E33" s="77">
        <v>6892.36</v>
      </c>
      <c r="F33" s="95"/>
      <c r="G33" s="96"/>
      <c r="H33" s="97"/>
      <c r="I33" s="97"/>
      <c r="J33" s="95"/>
      <c r="K33" s="96"/>
      <c r="L33" s="95"/>
    </row>
    <row r="34" ht="20.1" customHeight="1" spans="1:12">
      <c r="A34" s="84">
        <v>2100399</v>
      </c>
      <c r="B34" s="82" t="s">
        <v>368</v>
      </c>
      <c r="C34" s="60">
        <f t="shared" si="0"/>
        <v>752.19</v>
      </c>
      <c r="D34" s="77">
        <v>451.15</v>
      </c>
      <c r="E34" s="77">
        <v>301.04</v>
      </c>
      <c r="F34" s="95"/>
      <c r="G34" s="96"/>
      <c r="H34" s="97"/>
      <c r="I34" s="97"/>
      <c r="J34" s="95"/>
      <c r="K34" s="96"/>
      <c r="L34" s="95"/>
    </row>
    <row r="35" ht="20.1" customHeight="1" spans="1:12">
      <c r="A35" s="81">
        <v>21004</v>
      </c>
      <c r="B35" s="82" t="s">
        <v>369</v>
      </c>
      <c r="C35" s="60">
        <f t="shared" si="0"/>
        <v>7834.24</v>
      </c>
      <c r="D35" s="77">
        <f>D36+D37+D38+D39+D40+D41+D42+D43</f>
        <v>2754.67</v>
      </c>
      <c r="E35" s="77">
        <v>5079.57</v>
      </c>
      <c r="F35" s="95"/>
      <c r="G35" s="96"/>
      <c r="H35" s="97"/>
      <c r="I35" s="97"/>
      <c r="J35" s="95"/>
      <c r="K35" s="96"/>
      <c r="L35" s="95"/>
    </row>
    <row r="36" ht="20.1" customHeight="1" spans="1:12">
      <c r="A36" s="84">
        <v>2100401</v>
      </c>
      <c r="B36" s="82" t="s">
        <v>370</v>
      </c>
      <c r="C36" s="60">
        <f t="shared" si="0"/>
        <v>1450.4</v>
      </c>
      <c r="D36" s="77">
        <v>134.41</v>
      </c>
      <c r="E36" s="77">
        <v>1315.99</v>
      </c>
      <c r="F36" s="95"/>
      <c r="G36" s="96"/>
      <c r="H36" s="97"/>
      <c r="I36" s="97"/>
      <c r="J36" s="95"/>
      <c r="K36" s="96"/>
      <c r="L36" s="95"/>
    </row>
    <row r="37" ht="20.1" customHeight="1" spans="1:12">
      <c r="A37" s="84">
        <v>2100402</v>
      </c>
      <c r="B37" s="82" t="s">
        <v>371</v>
      </c>
      <c r="C37" s="60">
        <f t="shared" si="0"/>
        <v>914.54</v>
      </c>
      <c r="D37" s="77">
        <v>20.96</v>
      </c>
      <c r="E37" s="77">
        <v>893.58</v>
      </c>
      <c r="F37" s="95"/>
      <c r="G37" s="96"/>
      <c r="H37" s="97"/>
      <c r="I37" s="97"/>
      <c r="J37" s="95"/>
      <c r="K37" s="96"/>
      <c r="L37" s="95"/>
    </row>
    <row r="38" ht="20.1" customHeight="1" spans="1:12">
      <c r="A38" s="84">
        <v>2100403</v>
      </c>
      <c r="B38" s="82" t="s">
        <v>372</v>
      </c>
      <c r="C38" s="60">
        <f t="shared" si="0"/>
        <v>624.51</v>
      </c>
      <c r="D38" s="77"/>
      <c r="E38" s="77">
        <v>624.51</v>
      </c>
      <c r="F38" s="95"/>
      <c r="G38" s="96"/>
      <c r="H38" s="97"/>
      <c r="I38" s="97"/>
      <c r="J38" s="95"/>
      <c r="K38" s="96"/>
      <c r="L38" s="95"/>
    </row>
    <row r="39" ht="20.1" customHeight="1" spans="1:12">
      <c r="A39" s="84">
        <v>2100406</v>
      </c>
      <c r="B39" s="82" t="s">
        <v>373</v>
      </c>
      <c r="C39" s="60">
        <f t="shared" si="0"/>
        <v>1395.02</v>
      </c>
      <c r="D39" s="77">
        <v>411.67</v>
      </c>
      <c r="E39" s="77">
        <v>983.35</v>
      </c>
      <c r="F39" s="95"/>
      <c r="G39" s="96"/>
      <c r="H39" s="97"/>
      <c r="I39" s="97"/>
      <c r="J39" s="95"/>
      <c r="K39" s="96"/>
      <c r="L39" s="95"/>
    </row>
    <row r="40" ht="20.1" customHeight="1" spans="1:12">
      <c r="A40" s="84">
        <v>2100408</v>
      </c>
      <c r="B40" s="82" t="s">
        <v>374</v>
      </c>
      <c r="C40" s="60">
        <f t="shared" ref="C40:C77" si="1">D40+E40</f>
        <v>1439.52</v>
      </c>
      <c r="D40" s="77">
        <v>826.52</v>
      </c>
      <c r="E40" s="77">
        <v>613</v>
      </c>
      <c r="F40" s="95"/>
      <c r="G40" s="96"/>
      <c r="H40" s="97"/>
      <c r="I40" s="97"/>
      <c r="J40" s="95"/>
      <c r="K40" s="96"/>
      <c r="L40" s="95"/>
    </row>
    <row r="41" ht="20.1" customHeight="1" spans="1:12">
      <c r="A41" s="84">
        <v>2100409</v>
      </c>
      <c r="B41" s="82" t="s">
        <v>375</v>
      </c>
      <c r="C41" s="60">
        <f t="shared" si="1"/>
        <v>816.5</v>
      </c>
      <c r="D41" s="77">
        <v>629</v>
      </c>
      <c r="E41" s="77">
        <v>187.5</v>
      </c>
      <c r="F41" s="95"/>
      <c r="G41" s="96"/>
      <c r="H41" s="97"/>
      <c r="I41" s="97"/>
      <c r="J41" s="95"/>
      <c r="K41" s="96"/>
      <c r="L41" s="95"/>
    </row>
    <row r="42" ht="20.1" customHeight="1" spans="1:12">
      <c r="A42" s="84">
        <v>2100410</v>
      </c>
      <c r="B42" s="82" t="s">
        <v>376</v>
      </c>
      <c r="C42" s="60">
        <f t="shared" si="1"/>
        <v>223</v>
      </c>
      <c r="D42" s="77">
        <v>88</v>
      </c>
      <c r="E42" s="77">
        <v>135</v>
      </c>
      <c r="F42" s="95"/>
      <c r="G42" s="96"/>
      <c r="H42" s="97"/>
      <c r="I42" s="97"/>
      <c r="J42" s="95"/>
      <c r="K42" s="96"/>
      <c r="L42" s="95"/>
    </row>
    <row r="43" ht="20.1" customHeight="1" spans="1:12">
      <c r="A43" s="84">
        <v>2100499</v>
      </c>
      <c r="B43" s="82" t="s">
        <v>377</v>
      </c>
      <c r="C43" s="60">
        <f t="shared" si="1"/>
        <v>970.75</v>
      </c>
      <c r="D43" s="77">
        <v>644.11</v>
      </c>
      <c r="E43" s="77">
        <v>326.64</v>
      </c>
      <c r="F43" s="95"/>
      <c r="G43" s="96"/>
      <c r="H43" s="97"/>
      <c r="I43" s="97"/>
      <c r="J43" s="95"/>
      <c r="K43" s="96"/>
      <c r="L43" s="95"/>
    </row>
    <row r="44" ht="20.1" customHeight="1" spans="1:12">
      <c r="A44" s="81">
        <v>21006</v>
      </c>
      <c r="B44" s="82" t="s">
        <v>378</v>
      </c>
      <c r="C44" s="60">
        <f t="shared" si="1"/>
        <v>121</v>
      </c>
      <c r="D44" s="77">
        <f>D45</f>
        <v>103</v>
      </c>
      <c r="E44" s="77">
        <v>18</v>
      </c>
      <c r="F44" s="95"/>
      <c r="G44" s="96"/>
      <c r="H44" s="97"/>
      <c r="I44" s="97"/>
      <c r="J44" s="95"/>
      <c r="K44" s="96"/>
      <c r="L44" s="95"/>
    </row>
    <row r="45" ht="20.1" customHeight="1" spans="1:12">
      <c r="A45" s="84">
        <v>2100601</v>
      </c>
      <c r="B45" s="82" t="s">
        <v>379</v>
      </c>
      <c r="C45" s="60">
        <f t="shared" si="1"/>
        <v>121</v>
      </c>
      <c r="D45" s="77">
        <v>103</v>
      </c>
      <c r="E45" s="77">
        <v>18</v>
      </c>
      <c r="F45" s="95"/>
      <c r="G45" s="96"/>
      <c r="H45" s="97"/>
      <c r="I45" s="97"/>
      <c r="J45" s="95"/>
      <c r="K45" s="96"/>
      <c r="L45" s="95"/>
    </row>
    <row r="46" ht="20.1" customHeight="1" spans="1:12">
      <c r="A46" s="81">
        <v>21007</v>
      </c>
      <c r="B46" s="82" t="s">
        <v>380</v>
      </c>
      <c r="C46" s="60">
        <f t="shared" si="1"/>
        <v>2087.24</v>
      </c>
      <c r="D46" s="77">
        <f>D47+D48</f>
        <v>254.74</v>
      </c>
      <c r="E46" s="77">
        <v>1832.5</v>
      </c>
      <c r="F46" s="95"/>
      <c r="G46" s="96"/>
      <c r="H46" s="97"/>
      <c r="I46" s="97"/>
      <c r="J46" s="95"/>
      <c r="K46" s="96"/>
      <c r="L46" s="95"/>
    </row>
    <row r="47" ht="20.1" customHeight="1" spans="1:12">
      <c r="A47" s="84">
        <v>2100717</v>
      </c>
      <c r="B47" s="82" t="s">
        <v>381</v>
      </c>
      <c r="C47" s="60">
        <f t="shared" si="1"/>
        <v>1852.49</v>
      </c>
      <c r="D47" s="77">
        <v>55.99</v>
      </c>
      <c r="E47" s="77">
        <v>1796.5</v>
      </c>
      <c r="F47" s="95"/>
      <c r="G47" s="96"/>
      <c r="H47" s="97"/>
      <c r="I47" s="97"/>
      <c r="J47" s="95"/>
      <c r="K47" s="96"/>
      <c r="L47" s="95"/>
    </row>
    <row r="48" ht="20.1" customHeight="1" spans="1:12">
      <c r="A48" s="84">
        <v>2100799</v>
      </c>
      <c r="B48" s="82" t="s">
        <v>382</v>
      </c>
      <c r="C48" s="60">
        <f t="shared" si="1"/>
        <v>234.75</v>
      </c>
      <c r="D48" s="77">
        <v>198.75</v>
      </c>
      <c r="E48" s="77">
        <v>36</v>
      </c>
      <c r="F48" s="95"/>
      <c r="G48" s="96"/>
      <c r="H48" s="97"/>
      <c r="I48" s="97"/>
      <c r="J48" s="95"/>
      <c r="K48" s="96"/>
      <c r="L48" s="95"/>
    </row>
    <row r="49" ht="20.1" customHeight="1" spans="1:12">
      <c r="A49" s="81">
        <v>21011</v>
      </c>
      <c r="B49" s="82" t="s">
        <v>383</v>
      </c>
      <c r="C49" s="60">
        <f t="shared" si="1"/>
        <v>1132.12</v>
      </c>
      <c r="D49" s="77"/>
      <c r="E49" s="77">
        <v>1132.12</v>
      </c>
      <c r="F49" s="95"/>
      <c r="G49" s="96"/>
      <c r="H49" s="97"/>
      <c r="I49" s="97"/>
      <c r="J49" s="95"/>
      <c r="K49" s="96"/>
      <c r="L49" s="95"/>
    </row>
    <row r="50" ht="20.1" customHeight="1" spans="1:12">
      <c r="A50" s="84">
        <v>2101101</v>
      </c>
      <c r="B50" s="82" t="s">
        <v>384</v>
      </c>
      <c r="C50" s="60">
        <f t="shared" si="1"/>
        <v>61.7</v>
      </c>
      <c r="D50" s="77"/>
      <c r="E50" s="77">
        <v>61.7</v>
      </c>
      <c r="F50" s="95"/>
      <c r="G50" s="96"/>
      <c r="H50" s="97"/>
      <c r="I50" s="97"/>
      <c r="J50" s="95"/>
      <c r="K50" s="96"/>
      <c r="L50" s="95"/>
    </row>
    <row r="51" ht="20.1" customHeight="1" spans="1:12">
      <c r="A51" s="84">
        <v>2101102</v>
      </c>
      <c r="B51" s="82" t="s">
        <v>385</v>
      </c>
      <c r="C51" s="60">
        <f t="shared" si="1"/>
        <v>1007.46</v>
      </c>
      <c r="D51" s="77"/>
      <c r="E51" s="77">
        <v>1007.46</v>
      </c>
      <c r="F51" s="95"/>
      <c r="G51" s="96"/>
      <c r="H51" s="97"/>
      <c r="I51" s="97"/>
      <c r="J51" s="95"/>
      <c r="K51" s="96"/>
      <c r="L51" s="95"/>
    </row>
    <row r="52" ht="20.1" customHeight="1" spans="1:12">
      <c r="A52" s="84">
        <v>2101103</v>
      </c>
      <c r="B52" s="82" t="s">
        <v>386</v>
      </c>
      <c r="C52" s="60">
        <f t="shared" si="1"/>
        <v>19.08</v>
      </c>
      <c r="D52" s="77"/>
      <c r="E52" s="77">
        <v>19.08</v>
      </c>
      <c r="F52" s="95"/>
      <c r="G52" s="96"/>
      <c r="H52" s="97"/>
      <c r="I52" s="97"/>
      <c r="J52" s="95"/>
      <c r="K52" s="96"/>
      <c r="L52" s="95"/>
    </row>
    <row r="53" ht="20.1" customHeight="1" spans="1:12">
      <c r="A53" s="84">
        <v>2101199</v>
      </c>
      <c r="B53" s="82" t="s">
        <v>387</v>
      </c>
      <c r="C53" s="60">
        <f t="shared" si="1"/>
        <v>43.88</v>
      </c>
      <c r="D53" s="77"/>
      <c r="E53" s="77">
        <v>43.88</v>
      </c>
      <c r="F53" s="95"/>
      <c r="G53" s="96"/>
      <c r="H53" s="97"/>
      <c r="I53" s="97"/>
      <c r="J53" s="95"/>
      <c r="K53" s="96"/>
      <c r="L53" s="95"/>
    </row>
    <row r="54" ht="20.1" customHeight="1" spans="1:12">
      <c r="A54" s="81" t="s">
        <v>545</v>
      </c>
      <c r="B54" s="82" t="s">
        <v>546</v>
      </c>
      <c r="C54" s="60">
        <f t="shared" si="1"/>
        <v>0.4</v>
      </c>
      <c r="D54" s="77">
        <v>0.4</v>
      </c>
      <c r="E54" s="77"/>
      <c r="F54" s="95"/>
      <c r="G54" s="96"/>
      <c r="H54" s="97"/>
      <c r="I54" s="97"/>
      <c r="J54" s="95"/>
      <c r="K54" s="96"/>
      <c r="L54" s="95"/>
    </row>
    <row r="55" ht="20.1" customHeight="1" spans="1:12">
      <c r="A55" s="81" t="s">
        <v>547</v>
      </c>
      <c r="B55" s="82" t="s">
        <v>546</v>
      </c>
      <c r="C55" s="60">
        <f t="shared" si="1"/>
        <v>0.4</v>
      </c>
      <c r="D55" s="77">
        <v>0.4</v>
      </c>
      <c r="E55" s="77"/>
      <c r="F55" s="95"/>
      <c r="G55" s="96"/>
      <c r="H55" s="97"/>
      <c r="I55" s="97"/>
      <c r="J55" s="95"/>
      <c r="K55" s="96"/>
      <c r="L55" s="95"/>
    </row>
    <row r="56" ht="20.1" customHeight="1" spans="1:12">
      <c r="A56" s="81" t="s">
        <v>548</v>
      </c>
      <c r="B56" s="82" t="s">
        <v>549</v>
      </c>
      <c r="C56" s="60">
        <f t="shared" si="1"/>
        <v>332.49</v>
      </c>
      <c r="D56" s="77">
        <v>332.49</v>
      </c>
      <c r="E56" s="77"/>
      <c r="F56" s="95"/>
      <c r="G56" s="96"/>
      <c r="H56" s="97"/>
      <c r="I56" s="97"/>
      <c r="J56" s="95"/>
      <c r="K56" s="96"/>
      <c r="L56" s="95"/>
    </row>
    <row r="57" ht="20.1" customHeight="1" spans="1:12">
      <c r="A57" s="81" t="s">
        <v>550</v>
      </c>
      <c r="B57" s="82" t="s">
        <v>549</v>
      </c>
      <c r="C57" s="60">
        <f t="shared" si="1"/>
        <v>332.49</v>
      </c>
      <c r="D57" s="77">
        <v>332.49</v>
      </c>
      <c r="E57" s="77"/>
      <c r="F57" s="95"/>
      <c r="G57" s="96"/>
      <c r="H57" s="97"/>
      <c r="I57" s="97"/>
      <c r="J57" s="95"/>
      <c r="K57" s="96"/>
      <c r="L57" s="95"/>
    </row>
    <row r="58" ht="20.1" customHeight="1" spans="1:12">
      <c r="A58" s="81" t="s">
        <v>388</v>
      </c>
      <c r="B58" s="82" t="s">
        <v>389</v>
      </c>
      <c r="C58" s="60">
        <f t="shared" si="1"/>
        <v>1147</v>
      </c>
      <c r="D58" s="77">
        <f>D59+D61</f>
        <v>1087</v>
      </c>
      <c r="E58" s="77">
        <v>60</v>
      </c>
      <c r="F58" s="95"/>
      <c r="G58" s="96"/>
      <c r="H58" s="97"/>
      <c r="I58" s="97"/>
      <c r="J58" s="95"/>
      <c r="K58" s="96"/>
      <c r="L58" s="95"/>
    </row>
    <row r="59" ht="20.1" customHeight="1" spans="1:12">
      <c r="A59" s="81" t="s">
        <v>551</v>
      </c>
      <c r="B59" s="82" t="s">
        <v>552</v>
      </c>
      <c r="C59" s="60">
        <f t="shared" si="1"/>
        <v>1087</v>
      </c>
      <c r="D59" s="77">
        <v>1087</v>
      </c>
      <c r="E59" s="77"/>
      <c r="F59" s="95"/>
      <c r="G59" s="96"/>
      <c r="H59" s="97"/>
      <c r="I59" s="97"/>
      <c r="J59" s="95"/>
      <c r="K59" s="96"/>
      <c r="L59" s="95"/>
    </row>
    <row r="60" ht="20.1" customHeight="1" spans="1:12">
      <c r="A60" s="84" t="s">
        <v>553</v>
      </c>
      <c r="B60" s="82" t="s">
        <v>554</v>
      </c>
      <c r="C60" s="60">
        <f t="shared" si="1"/>
        <v>1087</v>
      </c>
      <c r="D60" s="77">
        <v>1087</v>
      </c>
      <c r="E60" s="77"/>
      <c r="F60" s="95"/>
      <c r="G60" s="96"/>
      <c r="H60" s="97"/>
      <c r="I60" s="97"/>
      <c r="J60" s="95"/>
      <c r="K60" s="96"/>
      <c r="L60" s="95"/>
    </row>
    <row r="61" ht="20.1" customHeight="1" spans="1:12">
      <c r="A61" s="81" t="s">
        <v>390</v>
      </c>
      <c r="B61" s="82" t="s">
        <v>391</v>
      </c>
      <c r="C61" s="60">
        <f t="shared" si="1"/>
        <v>60</v>
      </c>
      <c r="D61" s="77"/>
      <c r="E61" s="77">
        <v>60</v>
      </c>
      <c r="F61" s="95"/>
      <c r="G61" s="96"/>
      <c r="H61" s="97"/>
      <c r="I61" s="97"/>
      <c r="J61" s="95"/>
      <c r="K61" s="96"/>
      <c r="L61" s="95"/>
    </row>
    <row r="62" ht="20.1" customHeight="1" spans="1:12">
      <c r="A62" s="84">
        <v>2130506</v>
      </c>
      <c r="B62" s="82" t="s">
        <v>392</v>
      </c>
      <c r="C62" s="60">
        <f t="shared" si="1"/>
        <v>60</v>
      </c>
      <c r="D62" s="77"/>
      <c r="E62" s="77">
        <v>60</v>
      </c>
      <c r="F62" s="95"/>
      <c r="G62" s="96"/>
      <c r="H62" s="97"/>
      <c r="I62" s="97"/>
      <c r="J62" s="95"/>
      <c r="K62" s="96"/>
      <c r="L62" s="95"/>
    </row>
    <row r="63" ht="20.1" customHeight="1" spans="1:12">
      <c r="A63" s="81">
        <v>221</v>
      </c>
      <c r="B63" s="82" t="s">
        <v>393</v>
      </c>
      <c r="C63" s="60">
        <f t="shared" si="1"/>
        <v>912.82</v>
      </c>
      <c r="D63" s="77">
        <f>D64+D66</f>
        <v>748.8</v>
      </c>
      <c r="E63" s="77">
        <v>164.02</v>
      </c>
      <c r="F63" s="95"/>
      <c r="G63" s="96"/>
      <c r="H63" s="97"/>
      <c r="I63" s="97"/>
      <c r="J63" s="95"/>
      <c r="K63" s="96"/>
      <c r="L63" s="95"/>
    </row>
    <row r="64" ht="20.1" customHeight="1" spans="1:12">
      <c r="A64" s="81" t="s">
        <v>555</v>
      </c>
      <c r="B64" s="82" t="s">
        <v>556</v>
      </c>
      <c r="C64" s="60">
        <f t="shared" si="1"/>
        <v>748.8</v>
      </c>
      <c r="D64" s="77">
        <v>748.8</v>
      </c>
      <c r="E64" s="77"/>
      <c r="F64" s="95"/>
      <c r="G64" s="96"/>
      <c r="H64" s="97"/>
      <c r="I64" s="97"/>
      <c r="J64" s="95"/>
      <c r="K64" s="96"/>
      <c r="L64" s="95"/>
    </row>
    <row r="65" ht="20.1" customHeight="1" spans="1:12">
      <c r="A65" s="81" t="s">
        <v>557</v>
      </c>
      <c r="B65" s="82" t="s">
        <v>558</v>
      </c>
      <c r="C65" s="60">
        <f t="shared" si="1"/>
        <v>748.8</v>
      </c>
      <c r="D65" s="77">
        <v>748.8</v>
      </c>
      <c r="E65" s="77"/>
      <c r="F65" s="95"/>
      <c r="G65" s="96"/>
      <c r="H65" s="97"/>
      <c r="I65" s="97"/>
      <c r="J65" s="95"/>
      <c r="K65" s="96"/>
      <c r="L65" s="95"/>
    </row>
    <row r="66" ht="20.1" customHeight="1" spans="1:12">
      <c r="A66" s="81" t="s">
        <v>394</v>
      </c>
      <c r="B66" s="82" t="s">
        <v>395</v>
      </c>
      <c r="C66" s="60">
        <f t="shared" si="1"/>
        <v>164.02</v>
      </c>
      <c r="D66" s="77"/>
      <c r="E66" s="77">
        <v>164.02</v>
      </c>
      <c r="F66" s="95"/>
      <c r="G66" s="96"/>
      <c r="H66" s="97"/>
      <c r="I66" s="97"/>
      <c r="J66" s="95"/>
      <c r="K66" s="96"/>
      <c r="L66" s="95"/>
    </row>
    <row r="67" ht="20.1" customHeight="1" spans="1:12">
      <c r="A67" s="84">
        <v>2210201</v>
      </c>
      <c r="B67" s="82" t="s">
        <v>396</v>
      </c>
      <c r="C67" s="60">
        <f t="shared" si="1"/>
        <v>164.02</v>
      </c>
      <c r="D67" s="77"/>
      <c r="E67" s="77">
        <v>164.02</v>
      </c>
      <c r="F67" s="95"/>
      <c r="G67" s="96"/>
      <c r="H67" s="97"/>
      <c r="I67" s="97"/>
      <c r="J67" s="95"/>
      <c r="K67" s="96"/>
      <c r="L67" s="95"/>
    </row>
    <row r="68" ht="20.1" customHeight="1" spans="1:12">
      <c r="A68" s="76" t="s">
        <v>559</v>
      </c>
      <c r="B68" s="83" t="s">
        <v>560</v>
      </c>
      <c r="C68" s="60">
        <f t="shared" si="1"/>
        <v>69.96</v>
      </c>
      <c r="D68" s="77">
        <f>D69+D71</f>
        <v>69.96</v>
      </c>
      <c r="E68" s="77"/>
      <c r="F68" s="95"/>
      <c r="G68" s="96"/>
      <c r="H68" s="97"/>
      <c r="I68" s="97"/>
      <c r="J68" s="95"/>
      <c r="K68" s="96"/>
      <c r="L68" s="95"/>
    </row>
    <row r="69" ht="20.1" customHeight="1" spans="1:12">
      <c r="A69" s="76" t="s">
        <v>561</v>
      </c>
      <c r="B69" s="83" t="s">
        <v>562</v>
      </c>
      <c r="C69" s="60">
        <f t="shared" si="1"/>
        <v>4.61</v>
      </c>
      <c r="D69" s="77">
        <f>D70</f>
        <v>4.61</v>
      </c>
      <c r="E69" s="77"/>
      <c r="F69" s="95"/>
      <c r="G69" s="96"/>
      <c r="H69" s="97"/>
      <c r="I69" s="97"/>
      <c r="J69" s="95"/>
      <c r="K69" s="96"/>
      <c r="L69" s="95"/>
    </row>
    <row r="70" ht="20.1" customHeight="1" spans="1:12">
      <c r="A70" s="76" t="s">
        <v>563</v>
      </c>
      <c r="B70" s="83" t="s">
        <v>564</v>
      </c>
      <c r="C70" s="60">
        <f t="shared" si="1"/>
        <v>4.61</v>
      </c>
      <c r="D70" s="77">
        <v>4.61</v>
      </c>
      <c r="E70" s="77"/>
      <c r="F70" s="95"/>
      <c r="G70" s="96"/>
      <c r="H70" s="97"/>
      <c r="I70" s="97"/>
      <c r="J70" s="95"/>
      <c r="K70" s="96"/>
      <c r="L70" s="95"/>
    </row>
    <row r="71" ht="20.1" customHeight="1" spans="1:12">
      <c r="A71" s="76" t="s">
        <v>565</v>
      </c>
      <c r="B71" s="83" t="s">
        <v>560</v>
      </c>
      <c r="C71" s="60">
        <f t="shared" si="1"/>
        <v>65.35</v>
      </c>
      <c r="D71" s="77">
        <v>65.35</v>
      </c>
      <c r="E71" s="77"/>
      <c r="F71" s="95"/>
      <c r="G71" s="96"/>
      <c r="H71" s="97"/>
      <c r="I71" s="97"/>
      <c r="J71" s="95"/>
      <c r="K71" s="96"/>
      <c r="L71" s="95"/>
    </row>
    <row r="72" ht="20.1" customHeight="1" spans="1:12">
      <c r="A72" s="76" t="s">
        <v>566</v>
      </c>
      <c r="B72" s="83" t="s">
        <v>560</v>
      </c>
      <c r="C72" s="60">
        <f t="shared" si="1"/>
        <v>65.35</v>
      </c>
      <c r="D72" s="77">
        <v>65.35</v>
      </c>
      <c r="E72" s="77"/>
      <c r="F72" s="95"/>
      <c r="G72" s="96"/>
      <c r="H72" s="97"/>
      <c r="I72" s="97"/>
      <c r="J72" s="95"/>
      <c r="K72" s="96"/>
      <c r="L72" s="95"/>
    </row>
    <row r="73" ht="20.1" customHeight="1" spans="1:12">
      <c r="A73" s="76" t="s">
        <v>567</v>
      </c>
      <c r="B73" s="83" t="s">
        <v>568</v>
      </c>
      <c r="C73" s="60">
        <f t="shared" si="1"/>
        <v>4325.45</v>
      </c>
      <c r="D73" s="77">
        <f>D74+D76</f>
        <v>4325.45</v>
      </c>
      <c r="E73" s="77"/>
      <c r="F73" s="95"/>
      <c r="G73" s="96"/>
      <c r="H73" s="97"/>
      <c r="I73" s="97"/>
      <c r="J73" s="95"/>
      <c r="K73" s="96"/>
      <c r="L73" s="95"/>
    </row>
    <row r="74" ht="20.1" customHeight="1" spans="1:12">
      <c r="A74" s="76" t="s">
        <v>569</v>
      </c>
      <c r="B74" s="83" t="s">
        <v>570</v>
      </c>
      <c r="C74" s="60">
        <f t="shared" si="1"/>
        <v>3913.3</v>
      </c>
      <c r="D74" s="77">
        <v>3913.3</v>
      </c>
      <c r="E74" s="77"/>
      <c r="F74" s="95"/>
      <c r="G74" s="96"/>
      <c r="H74" s="97"/>
      <c r="I74" s="97"/>
      <c r="J74" s="95"/>
      <c r="K74" s="96"/>
      <c r="L74" s="95"/>
    </row>
    <row r="75" ht="20.1" customHeight="1" spans="1:12">
      <c r="A75" s="76" t="s">
        <v>571</v>
      </c>
      <c r="B75" s="83" t="s">
        <v>572</v>
      </c>
      <c r="C75" s="60">
        <f t="shared" si="1"/>
        <v>3913.3</v>
      </c>
      <c r="D75" s="77">
        <v>3913.3</v>
      </c>
      <c r="E75" s="77"/>
      <c r="F75" s="95"/>
      <c r="G75" s="96"/>
      <c r="H75" s="97"/>
      <c r="I75" s="97"/>
      <c r="J75" s="95"/>
      <c r="K75" s="96"/>
      <c r="L75" s="95"/>
    </row>
    <row r="76" ht="20.1" customHeight="1" spans="1:12">
      <c r="A76" s="76" t="s">
        <v>573</v>
      </c>
      <c r="B76" s="83" t="s">
        <v>574</v>
      </c>
      <c r="C76" s="60">
        <f t="shared" si="1"/>
        <v>412.15</v>
      </c>
      <c r="D76" s="77">
        <v>412.15</v>
      </c>
      <c r="E76" s="77"/>
      <c r="F76" s="95"/>
      <c r="G76" s="96"/>
      <c r="H76" s="97"/>
      <c r="I76" s="97"/>
      <c r="J76" s="95"/>
      <c r="K76" s="96"/>
      <c r="L76" s="95"/>
    </row>
    <row r="77" ht="20.1" customHeight="1" spans="1:12">
      <c r="A77" s="76" t="s">
        <v>575</v>
      </c>
      <c r="B77" s="83" t="s">
        <v>576</v>
      </c>
      <c r="C77" s="60">
        <f t="shared" si="1"/>
        <v>412.15</v>
      </c>
      <c r="D77" s="77">
        <v>412.15</v>
      </c>
      <c r="E77" s="77"/>
      <c r="F77" s="95"/>
      <c r="G77" s="96"/>
      <c r="H77" s="97"/>
      <c r="I77" s="97"/>
      <c r="J77" s="95"/>
      <c r="K77" s="96"/>
      <c r="L77" s="95"/>
    </row>
    <row r="78" ht="20.1" customHeight="1" spans="1:12">
      <c r="A78" s="100"/>
      <c r="B78" s="101"/>
      <c r="C78" s="102"/>
      <c r="D78" s="103"/>
      <c r="E78" s="103"/>
      <c r="F78" s="104"/>
      <c r="G78" s="104"/>
      <c r="H78" s="104"/>
      <c r="I78" s="104"/>
      <c r="J78" s="104"/>
      <c r="K78" s="104"/>
      <c r="L78" s="104"/>
    </row>
    <row r="79" ht="21" customHeight="1" spans="2:12">
      <c r="B79" s="66"/>
      <c r="C79" s="66"/>
      <c r="D79" s="66"/>
      <c r="E79" s="66"/>
      <c r="F79" s="66"/>
      <c r="G79" s="66"/>
      <c r="H79" s="66"/>
      <c r="I79" s="66"/>
      <c r="J79" s="66"/>
      <c r="K79" s="66"/>
      <c r="L79" s="66"/>
    </row>
    <row r="80" customHeight="1" spans="2:12">
      <c r="B80" s="66"/>
      <c r="C80" s="66"/>
      <c r="D80" s="66"/>
      <c r="E80" s="66"/>
      <c r="F80" s="66"/>
      <c r="G80" s="66"/>
      <c r="H80" s="66"/>
      <c r="I80" s="66"/>
      <c r="J80" s="66"/>
      <c r="K80" s="66"/>
      <c r="L80" s="66"/>
    </row>
    <row r="81" customHeight="1" spans="1:12">
      <c r="A81" s="66"/>
      <c r="B81" s="66"/>
      <c r="C81" s="66"/>
      <c r="D81" s="66"/>
      <c r="E81" s="66"/>
      <c r="F81" s="66"/>
      <c r="G81" s="66"/>
      <c r="H81" s="66"/>
      <c r="I81" s="66"/>
      <c r="J81" s="66"/>
      <c r="K81" s="66"/>
      <c r="L81" s="66"/>
    </row>
    <row r="82" customHeight="1" spans="2:12">
      <c r="B82" s="66"/>
      <c r="C82" s="66"/>
      <c r="D82" s="66"/>
      <c r="F82" s="66"/>
      <c r="G82" s="66"/>
      <c r="H82" s="66"/>
      <c r="I82" s="66"/>
      <c r="J82" s="66"/>
      <c r="K82" s="66"/>
      <c r="L82" s="66"/>
    </row>
    <row r="83" customHeight="1" spans="2:12">
      <c r="B83" s="66"/>
      <c r="C83" s="66"/>
      <c r="I83" s="66"/>
      <c r="J83" s="66"/>
      <c r="K83" s="66"/>
      <c r="L83" s="66"/>
    </row>
    <row r="84" customHeight="1" spans="2:11">
      <c r="B84" s="66"/>
      <c r="J84" s="66"/>
      <c r="K84" s="66"/>
    </row>
    <row r="85" customHeight="1" spans="2:12">
      <c r="B85" s="66"/>
      <c r="J85" s="66"/>
      <c r="K85" s="66"/>
      <c r="L85" s="66"/>
    </row>
    <row r="86" customHeight="1" spans="2:10">
      <c r="B86" s="66"/>
      <c r="E86" s="66"/>
      <c r="J86" s="66"/>
    </row>
    <row r="87" customHeight="1" spans="2:10">
      <c r="B87" s="66"/>
      <c r="I87" s="66"/>
      <c r="J87" s="66"/>
    </row>
    <row r="88" customHeight="1" spans="2:9">
      <c r="B88" s="66"/>
      <c r="I88" s="66"/>
    </row>
    <row r="89" customHeight="1" spans="2:11">
      <c r="B89" s="66"/>
      <c r="I89" s="66"/>
      <c r="K89" s="66"/>
    </row>
    <row r="90" customHeight="1" spans="2:2">
      <c r="B90" s="66"/>
    </row>
    <row r="91" customHeight="1" spans="2:6">
      <c r="B91" s="66"/>
      <c r="C91" s="66"/>
      <c r="F91" s="66"/>
    </row>
    <row r="92" customHeight="1" spans="2:2">
      <c r="B92" s="66"/>
    </row>
    <row r="93" customHeight="1" spans="2:4">
      <c r="B93" s="66"/>
      <c r="C93" s="66"/>
      <c r="D93" s="66"/>
    </row>
    <row r="94" customHeight="1" spans="2:11">
      <c r="B94" s="66"/>
      <c r="K94" s="6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4"/>
  <sheetViews>
    <sheetView showGridLines="0" showZeros="0" workbookViewId="0">
      <pane ySplit="5" topLeftCell="A76" activePane="bottomLeft" state="frozen"/>
      <selection/>
      <selection pane="bottomLeft" activeCell="A4" sqref="A4"/>
    </sheetView>
  </sheetViews>
  <sheetFormatPr defaultColWidth="6.875" defaultRowHeight="12.75" customHeight="1"/>
  <cols>
    <col min="1" max="1" width="17.125" style="64" customWidth="1"/>
    <col min="2" max="2" width="29" style="64" customWidth="1"/>
    <col min="3" max="6" width="18" style="64" customWidth="1"/>
    <col min="7" max="7" width="19.5" style="64" customWidth="1"/>
    <col min="8" max="8" width="21" style="64" customWidth="1"/>
    <col min="9" max="256" width="6.875" style="64"/>
    <col min="257" max="257" width="17.125" style="64" customWidth="1"/>
    <col min="258" max="258" width="34.875" style="64" customWidth="1"/>
    <col min="259" max="264" width="18" style="64" customWidth="1"/>
    <col min="265" max="512" width="6.875" style="64"/>
    <col min="513" max="513" width="17.125" style="64" customWidth="1"/>
    <col min="514" max="514" width="34.875" style="64" customWidth="1"/>
    <col min="515" max="520" width="18" style="64" customWidth="1"/>
    <col min="521" max="768" width="6.875" style="64"/>
    <col min="769" max="769" width="17.125" style="64" customWidth="1"/>
    <col min="770" max="770" width="34.875" style="64" customWidth="1"/>
    <col min="771" max="776" width="18" style="64" customWidth="1"/>
    <col min="777" max="1024" width="6.875" style="64"/>
    <col min="1025" max="1025" width="17.125" style="64" customWidth="1"/>
    <col min="1026" max="1026" width="34.875" style="64" customWidth="1"/>
    <col min="1027" max="1032" width="18" style="64" customWidth="1"/>
    <col min="1033" max="1280" width="6.875" style="64"/>
    <col min="1281" max="1281" width="17.125" style="64" customWidth="1"/>
    <col min="1282" max="1282" width="34.875" style="64" customWidth="1"/>
    <col min="1283" max="1288" width="18" style="64" customWidth="1"/>
    <col min="1289" max="1536" width="6.875" style="64"/>
    <col min="1537" max="1537" width="17.125" style="64" customWidth="1"/>
    <col min="1538" max="1538" width="34.875" style="64" customWidth="1"/>
    <col min="1539" max="1544" width="18" style="64" customWidth="1"/>
    <col min="1545" max="1792" width="6.875" style="64"/>
    <col min="1793" max="1793" width="17.125" style="64" customWidth="1"/>
    <col min="1794" max="1794" width="34.875" style="64" customWidth="1"/>
    <col min="1795" max="1800" width="18" style="64" customWidth="1"/>
    <col min="1801" max="2048" width="6.875" style="64"/>
    <col min="2049" max="2049" width="17.125" style="64" customWidth="1"/>
    <col min="2050" max="2050" width="34.875" style="64" customWidth="1"/>
    <col min="2051" max="2056" width="18" style="64" customWidth="1"/>
    <col min="2057" max="2304" width="6.875" style="64"/>
    <col min="2305" max="2305" width="17.125" style="64" customWidth="1"/>
    <col min="2306" max="2306" width="34.875" style="64" customWidth="1"/>
    <col min="2307" max="2312" width="18" style="64" customWidth="1"/>
    <col min="2313" max="2560" width="6.875" style="64"/>
    <col min="2561" max="2561" width="17.125" style="64" customWidth="1"/>
    <col min="2562" max="2562" width="34.875" style="64" customWidth="1"/>
    <col min="2563" max="2568" width="18" style="64" customWidth="1"/>
    <col min="2569" max="2816" width="6.875" style="64"/>
    <col min="2817" max="2817" width="17.125" style="64" customWidth="1"/>
    <col min="2818" max="2818" width="34.875" style="64" customWidth="1"/>
    <col min="2819" max="2824" width="18" style="64" customWidth="1"/>
    <col min="2825" max="3072" width="6.875" style="64"/>
    <col min="3073" max="3073" width="17.125" style="64" customWidth="1"/>
    <col min="3074" max="3074" width="34.875" style="64" customWidth="1"/>
    <col min="3075" max="3080" width="18" style="64" customWidth="1"/>
    <col min="3081" max="3328" width="6.875" style="64"/>
    <col min="3329" max="3329" width="17.125" style="64" customWidth="1"/>
    <col min="3330" max="3330" width="34.875" style="64" customWidth="1"/>
    <col min="3331" max="3336" width="18" style="64" customWidth="1"/>
    <col min="3337" max="3584" width="6.875" style="64"/>
    <col min="3585" max="3585" width="17.125" style="64" customWidth="1"/>
    <col min="3586" max="3586" width="34.875" style="64" customWidth="1"/>
    <col min="3587" max="3592" width="18" style="64" customWidth="1"/>
    <col min="3593" max="3840" width="6.875" style="64"/>
    <col min="3841" max="3841" width="17.125" style="64" customWidth="1"/>
    <col min="3842" max="3842" width="34.875" style="64" customWidth="1"/>
    <col min="3843" max="3848" width="18" style="64" customWidth="1"/>
    <col min="3849" max="4096" width="6.875" style="64"/>
    <col min="4097" max="4097" width="17.125" style="64" customWidth="1"/>
    <col min="4098" max="4098" width="34.875" style="64" customWidth="1"/>
    <col min="4099" max="4104" width="18" style="64" customWidth="1"/>
    <col min="4105" max="4352" width="6.875" style="64"/>
    <col min="4353" max="4353" width="17.125" style="64" customWidth="1"/>
    <col min="4354" max="4354" width="34.875" style="64" customWidth="1"/>
    <col min="4355" max="4360" width="18" style="64" customWidth="1"/>
    <col min="4361" max="4608" width="6.875" style="64"/>
    <col min="4609" max="4609" width="17.125" style="64" customWidth="1"/>
    <col min="4610" max="4610" width="34.875" style="64" customWidth="1"/>
    <col min="4611" max="4616" width="18" style="64" customWidth="1"/>
    <col min="4617" max="4864" width="6.875" style="64"/>
    <col min="4865" max="4865" width="17.125" style="64" customWidth="1"/>
    <col min="4866" max="4866" width="34.875" style="64" customWidth="1"/>
    <col min="4867" max="4872" width="18" style="64" customWidth="1"/>
    <col min="4873" max="5120" width="6.875" style="64"/>
    <col min="5121" max="5121" width="17.125" style="64" customWidth="1"/>
    <col min="5122" max="5122" width="34.875" style="64" customWidth="1"/>
    <col min="5123" max="5128" width="18" style="64" customWidth="1"/>
    <col min="5129" max="5376" width="6.875" style="64"/>
    <col min="5377" max="5377" width="17.125" style="64" customWidth="1"/>
    <col min="5378" max="5378" width="34.875" style="64" customWidth="1"/>
    <col min="5379" max="5384" width="18" style="64" customWidth="1"/>
    <col min="5385" max="5632" width="6.875" style="64"/>
    <col min="5633" max="5633" width="17.125" style="64" customWidth="1"/>
    <col min="5634" max="5634" width="34.875" style="64" customWidth="1"/>
    <col min="5635" max="5640" width="18" style="64" customWidth="1"/>
    <col min="5641" max="5888" width="6.875" style="64"/>
    <col min="5889" max="5889" width="17.125" style="64" customWidth="1"/>
    <col min="5890" max="5890" width="34.875" style="64" customWidth="1"/>
    <col min="5891" max="5896" width="18" style="64" customWidth="1"/>
    <col min="5897" max="6144" width="6.875" style="64"/>
    <col min="6145" max="6145" width="17.125" style="64" customWidth="1"/>
    <col min="6146" max="6146" width="34.875" style="64" customWidth="1"/>
    <col min="6147" max="6152" width="18" style="64" customWidth="1"/>
    <col min="6153" max="6400" width="6.875" style="64"/>
    <col min="6401" max="6401" width="17.125" style="64" customWidth="1"/>
    <col min="6402" max="6402" width="34.875" style="64" customWidth="1"/>
    <col min="6403" max="6408" width="18" style="64" customWidth="1"/>
    <col min="6409" max="6656" width="6.875" style="64"/>
    <col min="6657" max="6657" width="17.125" style="64" customWidth="1"/>
    <col min="6658" max="6658" width="34.875" style="64" customWidth="1"/>
    <col min="6659" max="6664" width="18" style="64" customWidth="1"/>
    <col min="6665" max="6912" width="6.875" style="64"/>
    <col min="6913" max="6913" width="17.125" style="64" customWidth="1"/>
    <col min="6914" max="6914" width="34.875" style="64" customWidth="1"/>
    <col min="6915" max="6920" width="18" style="64" customWidth="1"/>
    <col min="6921" max="7168" width="6.875" style="64"/>
    <col min="7169" max="7169" width="17.125" style="64" customWidth="1"/>
    <col min="7170" max="7170" width="34.875" style="64" customWidth="1"/>
    <col min="7171" max="7176" width="18" style="64" customWidth="1"/>
    <col min="7177" max="7424" width="6.875" style="64"/>
    <col min="7425" max="7425" width="17.125" style="64" customWidth="1"/>
    <col min="7426" max="7426" width="34.875" style="64" customWidth="1"/>
    <col min="7427" max="7432" width="18" style="64" customWidth="1"/>
    <col min="7433" max="7680" width="6.875" style="64"/>
    <col min="7681" max="7681" width="17.125" style="64" customWidth="1"/>
    <col min="7682" max="7682" width="34.875" style="64" customWidth="1"/>
    <col min="7683" max="7688" width="18" style="64" customWidth="1"/>
    <col min="7689" max="7936" width="6.875" style="64"/>
    <col min="7937" max="7937" width="17.125" style="64" customWidth="1"/>
    <col min="7938" max="7938" width="34.875" style="64" customWidth="1"/>
    <col min="7939" max="7944" width="18" style="64" customWidth="1"/>
    <col min="7945" max="8192" width="6.875" style="64"/>
    <col min="8193" max="8193" width="17.125" style="64" customWidth="1"/>
    <col min="8194" max="8194" width="34.875" style="64" customWidth="1"/>
    <col min="8195" max="8200" width="18" style="64" customWidth="1"/>
    <col min="8201" max="8448" width="6.875" style="64"/>
    <col min="8449" max="8449" width="17.125" style="64" customWidth="1"/>
    <col min="8450" max="8450" width="34.875" style="64" customWidth="1"/>
    <col min="8451" max="8456" width="18" style="64" customWidth="1"/>
    <col min="8457" max="8704" width="6.875" style="64"/>
    <col min="8705" max="8705" width="17.125" style="64" customWidth="1"/>
    <col min="8706" max="8706" width="34.875" style="64" customWidth="1"/>
    <col min="8707" max="8712" width="18" style="64" customWidth="1"/>
    <col min="8713" max="8960" width="6.875" style="64"/>
    <col min="8961" max="8961" width="17.125" style="64" customWidth="1"/>
    <col min="8962" max="8962" width="34.875" style="64" customWidth="1"/>
    <col min="8963" max="8968" width="18" style="64" customWidth="1"/>
    <col min="8969" max="9216" width="6.875" style="64"/>
    <col min="9217" max="9217" width="17.125" style="64" customWidth="1"/>
    <col min="9218" max="9218" width="34.875" style="64" customWidth="1"/>
    <col min="9219" max="9224" width="18" style="64" customWidth="1"/>
    <col min="9225" max="9472" width="6.875" style="64"/>
    <col min="9473" max="9473" width="17.125" style="64" customWidth="1"/>
    <col min="9474" max="9474" width="34.875" style="64" customWidth="1"/>
    <col min="9475" max="9480" width="18" style="64" customWidth="1"/>
    <col min="9481" max="9728" width="6.875" style="64"/>
    <col min="9729" max="9729" width="17.125" style="64" customWidth="1"/>
    <col min="9730" max="9730" width="34.875" style="64" customWidth="1"/>
    <col min="9731" max="9736" width="18" style="64" customWidth="1"/>
    <col min="9737" max="9984" width="6.875" style="64"/>
    <col min="9985" max="9985" width="17.125" style="64" customWidth="1"/>
    <col min="9986" max="9986" width="34.875" style="64" customWidth="1"/>
    <col min="9987" max="9992" width="18" style="64" customWidth="1"/>
    <col min="9993" max="10240" width="6.875" style="64"/>
    <col min="10241" max="10241" width="17.125" style="64" customWidth="1"/>
    <col min="10242" max="10242" width="34.875" style="64" customWidth="1"/>
    <col min="10243" max="10248" width="18" style="64" customWidth="1"/>
    <col min="10249" max="10496" width="6.875" style="64"/>
    <col min="10497" max="10497" width="17.125" style="64" customWidth="1"/>
    <col min="10498" max="10498" width="34.875" style="64" customWidth="1"/>
    <col min="10499" max="10504" width="18" style="64" customWidth="1"/>
    <col min="10505" max="10752" width="6.875" style="64"/>
    <col min="10753" max="10753" width="17.125" style="64" customWidth="1"/>
    <col min="10754" max="10754" width="34.875" style="64" customWidth="1"/>
    <col min="10755" max="10760" width="18" style="64" customWidth="1"/>
    <col min="10761" max="11008" width="6.875" style="64"/>
    <col min="11009" max="11009" width="17.125" style="64" customWidth="1"/>
    <col min="11010" max="11010" width="34.875" style="64" customWidth="1"/>
    <col min="11011" max="11016" width="18" style="64" customWidth="1"/>
    <col min="11017" max="11264" width="6.875" style="64"/>
    <col min="11265" max="11265" width="17.125" style="64" customWidth="1"/>
    <col min="11266" max="11266" width="34.875" style="64" customWidth="1"/>
    <col min="11267" max="11272" width="18" style="64" customWidth="1"/>
    <col min="11273" max="11520" width="6.875" style="64"/>
    <col min="11521" max="11521" width="17.125" style="64" customWidth="1"/>
    <col min="11522" max="11522" width="34.875" style="64" customWidth="1"/>
    <col min="11523" max="11528" width="18" style="64" customWidth="1"/>
    <col min="11529" max="11776" width="6.875" style="64"/>
    <col min="11777" max="11777" width="17.125" style="64" customWidth="1"/>
    <col min="11778" max="11778" width="34.875" style="64" customWidth="1"/>
    <col min="11779" max="11784" width="18" style="64" customWidth="1"/>
    <col min="11785" max="12032" width="6.875" style="64"/>
    <col min="12033" max="12033" width="17.125" style="64" customWidth="1"/>
    <col min="12034" max="12034" width="34.875" style="64" customWidth="1"/>
    <col min="12035" max="12040" width="18" style="64" customWidth="1"/>
    <col min="12041" max="12288" width="6.875" style="64"/>
    <col min="12289" max="12289" width="17.125" style="64" customWidth="1"/>
    <col min="12290" max="12290" width="34.875" style="64" customWidth="1"/>
    <col min="12291" max="12296" width="18" style="64" customWidth="1"/>
    <col min="12297" max="12544" width="6.875" style="64"/>
    <col min="12545" max="12545" width="17.125" style="64" customWidth="1"/>
    <col min="12546" max="12546" width="34.875" style="64" customWidth="1"/>
    <col min="12547" max="12552" width="18" style="64" customWidth="1"/>
    <col min="12553" max="12800" width="6.875" style="64"/>
    <col min="12801" max="12801" width="17.125" style="64" customWidth="1"/>
    <col min="12802" max="12802" width="34.875" style="64" customWidth="1"/>
    <col min="12803" max="12808" width="18" style="64" customWidth="1"/>
    <col min="12809" max="13056" width="6.875" style="64"/>
    <col min="13057" max="13057" width="17.125" style="64" customWidth="1"/>
    <col min="13058" max="13058" width="34.875" style="64" customWidth="1"/>
    <col min="13059" max="13064" width="18" style="64" customWidth="1"/>
    <col min="13065" max="13312" width="6.875" style="64"/>
    <col min="13313" max="13313" width="17.125" style="64" customWidth="1"/>
    <col min="13314" max="13314" width="34.875" style="64" customWidth="1"/>
    <col min="13315" max="13320" width="18" style="64" customWidth="1"/>
    <col min="13321" max="13568" width="6.875" style="64"/>
    <col min="13569" max="13569" width="17.125" style="64" customWidth="1"/>
    <col min="13570" max="13570" width="34.875" style="64" customWidth="1"/>
    <col min="13571" max="13576" width="18" style="64" customWidth="1"/>
    <col min="13577" max="13824" width="6.875" style="64"/>
    <col min="13825" max="13825" width="17.125" style="64" customWidth="1"/>
    <col min="13826" max="13826" width="34.875" style="64" customWidth="1"/>
    <col min="13827" max="13832" width="18" style="64" customWidth="1"/>
    <col min="13833" max="14080" width="6.875" style="64"/>
    <col min="14081" max="14081" width="17.125" style="64" customWidth="1"/>
    <col min="14082" max="14082" width="34.875" style="64" customWidth="1"/>
    <col min="14083" max="14088" width="18" style="64" customWidth="1"/>
    <col min="14089" max="14336" width="6.875" style="64"/>
    <col min="14337" max="14337" width="17.125" style="64" customWidth="1"/>
    <col min="14338" max="14338" width="34.875" style="64" customWidth="1"/>
    <col min="14339" max="14344" width="18" style="64" customWidth="1"/>
    <col min="14345" max="14592" width="6.875" style="64"/>
    <col min="14593" max="14593" width="17.125" style="64" customWidth="1"/>
    <col min="14594" max="14594" width="34.875" style="64" customWidth="1"/>
    <col min="14595" max="14600" width="18" style="64" customWidth="1"/>
    <col min="14601" max="14848" width="6.875" style="64"/>
    <col min="14849" max="14849" width="17.125" style="64" customWidth="1"/>
    <col min="14850" max="14850" width="34.875" style="64" customWidth="1"/>
    <col min="14851" max="14856" width="18" style="64" customWidth="1"/>
    <col min="14857" max="15104" width="6.875" style="64"/>
    <col min="15105" max="15105" width="17.125" style="64" customWidth="1"/>
    <col min="15106" max="15106" width="34.875" style="64" customWidth="1"/>
    <col min="15107" max="15112" width="18" style="64" customWidth="1"/>
    <col min="15113" max="15360" width="6.875" style="64"/>
    <col min="15361" max="15361" width="17.125" style="64" customWidth="1"/>
    <col min="15362" max="15362" width="34.875" style="64" customWidth="1"/>
    <col min="15363" max="15368" width="18" style="64" customWidth="1"/>
    <col min="15369" max="15616" width="6.875" style="64"/>
    <col min="15617" max="15617" width="17.125" style="64" customWidth="1"/>
    <col min="15618" max="15618" width="34.875" style="64" customWidth="1"/>
    <col min="15619" max="15624" width="18" style="64" customWidth="1"/>
    <col min="15625" max="15872" width="6.875" style="64"/>
    <col min="15873" max="15873" width="17.125" style="64" customWidth="1"/>
    <col min="15874" max="15874" width="34.875" style="64" customWidth="1"/>
    <col min="15875" max="15880" width="18" style="64" customWidth="1"/>
    <col min="15881" max="16128" width="6.875" style="64"/>
    <col min="16129" max="16129" width="17.125" style="64" customWidth="1"/>
    <col min="16130" max="16130" width="34.875" style="64" customWidth="1"/>
    <col min="16131" max="16136" width="18" style="64" customWidth="1"/>
    <col min="16137" max="16384" width="6.875" style="64"/>
  </cols>
  <sheetData>
    <row r="1" ht="20.1" customHeight="1" spans="1:2">
      <c r="A1" s="65" t="s">
        <v>577</v>
      </c>
      <c r="B1" s="66"/>
    </row>
    <row r="2" ht="44.25" customHeight="1" spans="1:8">
      <c r="A2" s="67" t="s">
        <v>578</v>
      </c>
      <c r="B2" s="67"/>
      <c r="C2" s="67"/>
      <c r="D2" s="67"/>
      <c r="E2" s="67"/>
      <c r="F2" s="67"/>
      <c r="G2" s="67"/>
      <c r="H2" s="67"/>
    </row>
    <row r="3" ht="20.1" customHeight="1" spans="1:8">
      <c r="A3" s="68"/>
      <c r="B3" s="69"/>
      <c r="C3" s="70"/>
      <c r="D3" s="70"/>
      <c r="E3" s="70"/>
      <c r="F3" s="70"/>
      <c r="G3" s="70"/>
      <c r="H3" s="71"/>
    </row>
    <row r="4" ht="25.5" customHeight="1" spans="1:8">
      <c r="A4" s="72"/>
      <c r="B4" s="73"/>
      <c r="C4" s="72"/>
      <c r="D4" s="72"/>
      <c r="E4" s="72"/>
      <c r="F4" s="72"/>
      <c r="G4" s="72"/>
      <c r="H4" s="74" t="s">
        <v>313</v>
      </c>
    </row>
    <row r="5" ht="29.25" customHeight="1" spans="1:8">
      <c r="A5" s="60" t="s">
        <v>335</v>
      </c>
      <c r="B5" s="60" t="s">
        <v>336</v>
      </c>
      <c r="C5" s="60" t="s">
        <v>318</v>
      </c>
      <c r="D5" s="75" t="s">
        <v>338</v>
      </c>
      <c r="E5" s="75" t="s">
        <v>339</v>
      </c>
      <c r="F5" s="60" t="s">
        <v>579</v>
      </c>
      <c r="G5" s="60" t="s">
        <v>580</v>
      </c>
      <c r="H5" s="60" t="s">
        <v>581</v>
      </c>
    </row>
    <row r="6" ht="29.25" customHeight="1" spans="1:8">
      <c r="A6" s="76" t="s">
        <v>535</v>
      </c>
      <c r="B6" s="77" t="s">
        <v>536</v>
      </c>
      <c r="C6" s="78">
        <f t="shared" ref="C6:C28" si="0">D6+E6</f>
        <v>10</v>
      </c>
      <c r="D6" s="75"/>
      <c r="E6" s="75">
        <v>10</v>
      </c>
      <c r="F6" s="79"/>
      <c r="G6" s="79"/>
      <c r="H6" s="79"/>
    </row>
    <row r="7" ht="29.25" customHeight="1" spans="1:8">
      <c r="A7" s="80">
        <v>20123</v>
      </c>
      <c r="B7" s="77" t="s">
        <v>537</v>
      </c>
      <c r="C7" s="78">
        <f t="shared" si="0"/>
        <v>10</v>
      </c>
      <c r="D7" s="75"/>
      <c r="E7" s="75">
        <v>10</v>
      </c>
      <c r="F7" s="79"/>
      <c r="G7" s="79"/>
      <c r="H7" s="79"/>
    </row>
    <row r="8" ht="29.25" customHeight="1" spans="1:8">
      <c r="A8" s="80">
        <v>2012304</v>
      </c>
      <c r="B8" s="77" t="s">
        <v>538</v>
      </c>
      <c r="C8" s="78">
        <f t="shared" si="0"/>
        <v>10</v>
      </c>
      <c r="D8" s="75"/>
      <c r="E8" s="75">
        <v>10</v>
      </c>
      <c r="F8" s="79"/>
      <c r="G8" s="79"/>
      <c r="H8" s="79"/>
    </row>
    <row r="9" ht="29.25" customHeight="1" spans="1:8">
      <c r="A9" s="81">
        <v>208</v>
      </c>
      <c r="B9" s="82" t="s">
        <v>340</v>
      </c>
      <c r="C9" s="78">
        <f t="shared" si="0"/>
        <v>3810.45</v>
      </c>
      <c r="D9" s="83">
        <f>SUM(D10,D14,D16,D18)</f>
        <v>3583.4</v>
      </c>
      <c r="E9" s="83">
        <f>SUM(E10,E14,E16,E18)</f>
        <v>227.05</v>
      </c>
      <c r="F9" s="79"/>
      <c r="G9" s="79"/>
      <c r="H9" s="79"/>
    </row>
    <row r="10" ht="29.25" customHeight="1" spans="1:8">
      <c r="A10" s="81" t="s">
        <v>341</v>
      </c>
      <c r="B10" s="82" t="s">
        <v>342</v>
      </c>
      <c r="C10" s="78">
        <f t="shared" si="0"/>
        <v>3455.1</v>
      </c>
      <c r="D10" s="83">
        <f>D11+D12+D13</f>
        <v>3455.1</v>
      </c>
      <c r="E10" s="83"/>
      <c r="F10" s="79"/>
      <c r="G10" s="79"/>
      <c r="H10" s="79"/>
    </row>
    <row r="11" ht="29.25" customHeight="1" spans="1:8">
      <c r="A11" s="84" t="s">
        <v>343</v>
      </c>
      <c r="B11" s="82" t="s">
        <v>344</v>
      </c>
      <c r="C11" s="78">
        <f t="shared" si="0"/>
        <v>1206.97</v>
      </c>
      <c r="D11" s="83">
        <v>1206.97</v>
      </c>
      <c r="E11" s="83"/>
      <c r="F11" s="79"/>
      <c r="G11" s="79"/>
      <c r="H11" s="79"/>
    </row>
    <row r="12" ht="29.25" customHeight="1" spans="1:8">
      <c r="A12" s="84">
        <v>2080506</v>
      </c>
      <c r="B12" s="82" t="s">
        <v>345</v>
      </c>
      <c r="C12" s="78">
        <f t="shared" si="0"/>
        <v>603.48</v>
      </c>
      <c r="D12" s="83">
        <f>604.56-1.08</f>
        <v>603.48</v>
      </c>
      <c r="E12" s="83"/>
      <c r="F12" s="79"/>
      <c r="G12" s="79"/>
      <c r="H12" s="79"/>
    </row>
    <row r="13" ht="29.25" customHeight="1" spans="1:8">
      <c r="A13" s="84">
        <v>2080599</v>
      </c>
      <c r="B13" s="82" t="s">
        <v>346</v>
      </c>
      <c r="C13" s="78">
        <f t="shared" si="0"/>
        <v>1644.65</v>
      </c>
      <c r="D13" s="83">
        <f>1.93+1642.72</f>
        <v>1644.65</v>
      </c>
      <c r="E13" s="83"/>
      <c r="F13" s="79"/>
      <c r="G13" s="79"/>
      <c r="H13" s="79"/>
    </row>
    <row r="14" ht="29.25" customHeight="1" spans="1:8">
      <c r="A14" s="81">
        <v>20810</v>
      </c>
      <c r="B14" s="82" t="s">
        <v>347</v>
      </c>
      <c r="C14" s="78">
        <f t="shared" si="0"/>
        <v>37.36</v>
      </c>
      <c r="D14" s="83"/>
      <c r="E14" s="83">
        <f>0.36+37</f>
        <v>37.36</v>
      </c>
      <c r="F14" s="79"/>
      <c r="G14" s="79"/>
      <c r="H14" s="79"/>
    </row>
    <row r="15" ht="29.25" customHeight="1" spans="1:8">
      <c r="A15" s="84">
        <v>2081002</v>
      </c>
      <c r="B15" s="82" t="s">
        <v>348</v>
      </c>
      <c r="C15" s="78">
        <f t="shared" si="0"/>
        <v>37.36</v>
      </c>
      <c r="D15" s="83"/>
      <c r="E15" s="83">
        <f>0.36+37</f>
        <v>37.36</v>
      </c>
      <c r="F15" s="79"/>
      <c r="G15" s="79"/>
      <c r="H15" s="79"/>
    </row>
    <row r="16" ht="29.25" customHeight="1" spans="1:8">
      <c r="A16" s="81">
        <v>20816</v>
      </c>
      <c r="B16" s="82" t="s">
        <v>349</v>
      </c>
      <c r="C16" s="78">
        <f t="shared" si="0"/>
        <v>132.3</v>
      </c>
      <c r="D16" s="83">
        <v>128.3</v>
      </c>
      <c r="E16" s="83">
        <v>4</v>
      </c>
      <c r="F16" s="79"/>
      <c r="G16" s="79"/>
      <c r="H16" s="79"/>
    </row>
    <row r="17" ht="29.25" customHeight="1" spans="1:8">
      <c r="A17" s="84">
        <v>2081699</v>
      </c>
      <c r="B17" s="82" t="s">
        <v>350</v>
      </c>
      <c r="C17" s="78">
        <f t="shared" si="0"/>
        <v>132.3</v>
      </c>
      <c r="D17" s="83">
        <v>128.3</v>
      </c>
      <c r="E17" s="83">
        <v>4</v>
      </c>
      <c r="F17" s="79"/>
      <c r="G17" s="79"/>
      <c r="H17" s="79"/>
    </row>
    <row r="18" ht="29.25" customHeight="1" spans="1:8">
      <c r="A18" s="84" t="s">
        <v>540</v>
      </c>
      <c r="B18" s="82" t="s">
        <v>541</v>
      </c>
      <c r="C18" s="78">
        <f t="shared" si="0"/>
        <v>185.69</v>
      </c>
      <c r="D18" s="83"/>
      <c r="E18" s="77">
        <v>185.69</v>
      </c>
      <c r="F18" s="79"/>
      <c r="G18" s="79"/>
      <c r="H18" s="79"/>
    </row>
    <row r="19" ht="29.25" customHeight="1" spans="1:8">
      <c r="A19" s="84" t="s">
        <v>542</v>
      </c>
      <c r="B19" s="82" t="s">
        <v>541</v>
      </c>
      <c r="C19" s="78">
        <f t="shared" si="0"/>
        <v>185.69</v>
      </c>
      <c r="D19" s="83"/>
      <c r="E19" s="77">
        <v>185.69</v>
      </c>
      <c r="F19" s="79"/>
      <c r="G19" s="79"/>
      <c r="H19" s="79"/>
    </row>
    <row r="20" ht="29.25" customHeight="1" spans="1:8">
      <c r="A20" s="81" t="s">
        <v>351</v>
      </c>
      <c r="B20" s="82" t="s">
        <v>352</v>
      </c>
      <c r="C20" s="78">
        <f t="shared" si="0"/>
        <v>25949.02</v>
      </c>
      <c r="D20" s="83">
        <f>SUM(D21,D25,D31,D34,D43,D45,D48,D53,D55)</f>
        <v>12408.32</v>
      </c>
      <c r="E20" s="83">
        <f>SUM(E21,E25,E31,E34,E43,E45,E48,E53,E55)</f>
        <v>13540.7</v>
      </c>
      <c r="F20" s="79"/>
      <c r="G20" s="79"/>
      <c r="H20" s="79"/>
    </row>
    <row r="21" ht="29.25" customHeight="1" spans="1:8">
      <c r="A21" s="81" t="s">
        <v>353</v>
      </c>
      <c r="B21" s="82" t="s">
        <v>354</v>
      </c>
      <c r="C21" s="78">
        <f t="shared" si="0"/>
        <v>1881.38</v>
      </c>
      <c r="D21" s="83">
        <f>D22+D23+D24</f>
        <v>1037.48</v>
      </c>
      <c r="E21" s="83">
        <f>E22+E23+E24</f>
        <v>843.9</v>
      </c>
      <c r="F21" s="79"/>
      <c r="G21" s="79"/>
      <c r="H21" s="79"/>
    </row>
    <row r="22" ht="29.25" customHeight="1" spans="1:8">
      <c r="A22" s="84">
        <v>2100101</v>
      </c>
      <c r="B22" s="82" t="s">
        <v>355</v>
      </c>
      <c r="C22" s="78">
        <f t="shared" si="0"/>
        <v>759.27</v>
      </c>
      <c r="D22" s="83">
        <v>759.27</v>
      </c>
      <c r="E22" s="83"/>
      <c r="F22" s="79"/>
      <c r="G22" s="79"/>
      <c r="H22" s="79"/>
    </row>
    <row r="23" ht="29.25" customHeight="1" spans="1:8">
      <c r="A23" s="84">
        <v>2100102</v>
      </c>
      <c r="B23" s="82" t="s">
        <v>356</v>
      </c>
      <c r="C23" s="78">
        <f t="shared" si="0"/>
        <v>180.8</v>
      </c>
      <c r="D23" s="83"/>
      <c r="E23" s="83">
        <v>180.8</v>
      </c>
      <c r="F23" s="79"/>
      <c r="G23" s="79"/>
      <c r="H23" s="79"/>
    </row>
    <row r="24" ht="29.25" customHeight="1" spans="1:8">
      <c r="A24" s="84">
        <v>2100199</v>
      </c>
      <c r="B24" s="82" t="s">
        <v>357</v>
      </c>
      <c r="C24" s="78">
        <f t="shared" si="0"/>
        <v>941.31</v>
      </c>
      <c r="D24" s="83">
        <v>278.21</v>
      </c>
      <c r="E24" s="83">
        <f>8.79+654.31</f>
        <v>663.1</v>
      </c>
      <c r="F24" s="79"/>
      <c r="G24" s="79"/>
      <c r="H24" s="79"/>
    </row>
    <row r="25" ht="29.25" customHeight="1" spans="1:8">
      <c r="A25" s="81" t="s">
        <v>358</v>
      </c>
      <c r="B25" s="82" t="s">
        <v>359</v>
      </c>
      <c r="C25" s="78">
        <f t="shared" si="0"/>
        <v>4890.23</v>
      </c>
      <c r="D25" s="83">
        <f>SUM(D26:D30)</f>
        <v>1891.39</v>
      </c>
      <c r="E25" s="83">
        <f>SUM(E26:E30)</f>
        <v>2998.84</v>
      </c>
      <c r="F25" s="79"/>
      <c r="G25" s="79"/>
      <c r="H25" s="79"/>
    </row>
    <row r="26" ht="29.25" customHeight="1" spans="1:8">
      <c r="A26" s="84">
        <v>2100201</v>
      </c>
      <c r="B26" s="82" t="s">
        <v>360</v>
      </c>
      <c r="C26" s="78">
        <f t="shared" si="0"/>
        <v>2127.27</v>
      </c>
      <c r="D26" s="83">
        <f>77.5+1255.22</f>
        <v>1332.72</v>
      </c>
      <c r="E26" s="83">
        <f>468.55+326</f>
        <v>794.55</v>
      </c>
      <c r="F26" s="79"/>
      <c r="G26" s="79"/>
      <c r="H26" s="79"/>
    </row>
    <row r="27" ht="29.25" customHeight="1" spans="1:8">
      <c r="A27" s="84">
        <v>2100202</v>
      </c>
      <c r="B27" s="82" t="s">
        <v>361</v>
      </c>
      <c r="C27" s="78">
        <f t="shared" si="0"/>
        <v>2345.26</v>
      </c>
      <c r="D27" s="83">
        <v>558.67</v>
      </c>
      <c r="E27" s="83">
        <f>1373.59+413</f>
        <v>1786.59</v>
      </c>
      <c r="F27" s="79"/>
      <c r="G27" s="79"/>
      <c r="H27" s="79"/>
    </row>
    <row r="28" ht="29.25" customHeight="1" spans="1:8">
      <c r="A28" s="84" t="s">
        <v>543</v>
      </c>
      <c r="B28" s="82" t="s">
        <v>544</v>
      </c>
      <c r="C28" s="78">
        <f t="shared" si="0"/>
        <v>10</v>
      </c>
      <c r="D28" s="83"/>
      <c r="E28" s="83">
        <v>10</v>
      </c>
      <c r="F28" s="79"/>
      <c r="G28" s="79"/>
      <c r="H28" s="79"/>
    </row>
    <row r="29" ht="29.25" customHeight="1" spans="1:8">
      <c r="A29" s="84" t="s">
        <v>362</v>
      </c>
      <c r="B29" s="82" t="s">
        <v>363</v>
      </c>
      <c r="C29" s="78">
        <f t="shared" ref="C29:C60" si="1">D29+E29</f>
        <v>107.7</v>
      </c>
      <c r="D29" s="83"/>
      <c r="E29" s="83">
        <f>28+79.7</f>
        <v>107.7</v>
      </c>
      <c r="F29" s="79"/>
      <c r="G29" s="79"/>
      <c r="H29" s="79"/>
    </row>
    <row r="30" ht="29.25" customHeight="1" spans="1:8">
      <c r="A30" s="84">
        <v>2100299</v>
      </c>
      <c r="B30" s="82" t="s">
        <v>364</v>
      </c>
      <c r="C30" s="78">
        <f t="shared" si="1"/>
        <v>300</v>
      </c>
      <c r="D30" s="83"/>
      <c r="E30" s="83">
        <v>300</v>
      </c>
      <c r="F30" s="79"/>
      <c r="G30" s="79"/>
      <c r="H30" s="79"/>
    </row>
    <row r="31" ht="29.25" customHeight="1" spans="1:8">
      <c r="A31" s="81" t="s">
        <v>365</v>
      </c>
      <c r="B31" s="82" t="s">
        <v>366</v>
      </c>
      <c r="C31" s="78">
        <f t="shared" si="1"/>
        <v>7669.92</v>
      </c>
      <c r="D31" s="83">
        <f>D32+D33</f>
        <v>5585.16</v>
      </c>
      <c r="E31" s="83">
        <f>E32+E33</f>
        <v>2084.76</v>
      </c>
      <c r="F31" s="79"/>
      <c r="G31" s="79"/>
      <c r="H31" s="79"/>
    </row>
    <row r="32" ht="29.25" customHeight="1" spans="1:8">
      <c r="A32" s="84">
        <v>2100302</v>
      </c>
      <c r="B32" s="82" t="s">
        <v>367</v>
      </c>
      <c r="C32" s="78">
        <f t="shared" si="1"/>
        <v>6917.73</v>
      </c>
      <c r="D32" s="83">
        <v>5585.16</v>
      </c>
      <c r="E32" s="83">
        <f>25.37+1307.2</f>
        <v>1332.57</v>
      </c>
      <c r="F32" s="79"/>
      <c r="G32" s="79"/>
      <c r="H32" s="79"/>
    </row>
    <row r="33" ht="29.25" customHeight="1" spans="1:8">
      <c r="A33" s="84">
        <v>2100399</v>
      </c>
      <c r="B33" s="82" t="s">
        <v>368</v>
      </c>
      <c r="C33" s="78">
        <f t="shared" si="1"/>
        <v>752.19</v>
      </c>
      <c r="D33" s="83"/>
      <c r="E33" s="83">
        <f>451.15+301.04</f>
        <v>752.19</v>
      </c>
      <c r="F33" s="79"/>
      <c r="G33" s="79"/>
      <c r="H33" s="79"/>
    </row>
    <row r="34" ht="29.25" customHeight="1" spans="1:8">
      <c r="A34" s="81">
        <v>21004</v>
      </c>
      <c r="B34" s="82" t="s">
        <v>369</v>
      </c>
      <c r="C34" s="78">
        <f t="shared" si="1"/>
        <v>7834.24</v>
      </c>
      <c r="D34" s="83">
        <f>SUM(D35:D42)</f>
        <v>2761.77</v>
      </c>
      <c r="E34" s="83">
        <f>SUM(E35:E42)</f>
        <v>5072.47</v>
      </c>
      <c r="F34" s="79"/>
      <c r="G34" s="79"/>
      <c r="H34" s="79"/>
    </row>
    <row r="35" ht="29.25" customHeight="1" spans="1:8">
      <c r="A35" s="84">
        <v>2100401</v>
      </c>
      <c r="B35" s="82" t="s">
        <v>370</v>
      </c>
      <c r="C35" s="78">
        <f t="shared" si="1"/>
        <v>1450.4</v>
      </c>
      <c r="D35" s="83">
        <v>1075.59</v>
      </c>
      <c r="E35" s="83">
        <f>134.41+240.4</f>
        <v>374.81</v>
      </c>
      <c r="F35" s="79"/>
      <c r="G35" s="79"/>
      <c r="H35" s="79"/>
    </row>
    <row r="36" ht="29.25" customHeight="1" spans="1:8">
      <c r="A36" s="84">
        <v>2100402</v>
      </c>
      <c r="B36" s="82" t="s">
        <v>371</v>
      </c>
      <c r="C36" s="78">
        <f t="shared" si="1"/>
        <v>914.54</v>
      </c>
      <c r="D36" s="83">
        <v>641.93</v>
      </c>
      <c r="E36" s="83">
        <f>20.96+251.65</f>
        <v>272.61</v>
      </c>
      <c r="F36" s="79"/>
      <c r="G36" s="79"/>
      <c r="H36" s="79"/>
    </row>
    <row r="37" ht="29.25" customHeight="1" spans="1:8">
      <c r="A37" s="84">
        <v>2100403</v>
      </c>
      <c r="B37" s="82" t="s">
        <v>372</v>
      </c>
      <c r="C37" s="78">
        <f t="shared" si="1"/>
        <v>624.51</v>
      </c>
      <c r="D37" s="83">
        <v>624.51</v>
      </c>
      <c r="E37" s="83"/>
      <c r="F37" s="79"/>
      <c r="G37" s="79"/>
      <c r="H37" s="79"/>
    </row>
    <row r="38" ht="29.25" customHeight="1" spans="1:8">
      <c r="A38" s="84">
        <v>2100406</v>
      </c>
      <c r="B38" s="82" t="s">
        <v>373</v>
      </c>
      <c r="C38" s="78">
        <f t="shared" si="1"/>
        <v>1395.02</v>
      </c>
      <c r="D38" s="83">
        <v>419.74</v>
      </c>
      <c r="E38" s="83">
        <f>411.67+563.61</f>
        <v>975.28</v>
      </c>
      <c r="F38" s="79"/>
      <c r="G38" s="79"/>
      <c r="H38" s="79"/>
    </row>
    <row r="39" ht="29.25" customHeight="1" spans="1:8">
      <c r="A39" s="84">
        <v>2100408</v>
      </c>
      <c r="B39" s="82" t="s">
        <v>374</v>
      </c>
      <c r="C39" s="78">
        <f t="shared" si="1"/>
        <v>1439.52</v>
      </c>
      <c r="D39" s="83"/>
      <c r="E39" s="83">
        <f>826.52+613</f>
        <v>1439.52</v>
      </c>
      <c r="F39" s="79"/>
      <c r="G39" s="79"/>
      <c r="H39" s="79"/>
    </row>
    <row r="40" ht="29.25" customHeight="1" spans="1:8">
      <c r="A40" s="84">
        <v>2100409</v>
      </c>
      <c r="B40" s="82" t="s">
        <v>375</v>
      </c>
      <c r="C40" s="78">
        <f t="shared" si="1"/>
        <v>816.5</v>
      </c>
      <c r="D40" s="83"/>
      <c r="E40" s="83">
        <f>629+187.5</f>
        <v>816.5</v>
      </c>
      <c r="F40" s="79"/>
      <c r="G40" s="79"/>
      <c r="H40" s="79"/>
    </row>
    <row r="41" ht="29.25" customHeight="1" spans="1:8">
      <c r="A41" s="84">
        <v>2100410</v>
      </c>
      <c r="B41" s="82" t="s">
        <v>376</v>
      </c>
      <c r="C41" s="78">
        <f t="shared" si="1"/>
        <v>223</v>
      </c>
      <c r="D41" s="83"/>
      <c r="E41" s="83">
        <f>88+135</f>
        <v>223</v>
      </c>
      <c r="F41" s="79"/>
      <c r="G41" s="79"/>
      <c r="H41" s="79"/>
    </row>
    <row r="42" ht="29.25" customHeight="1" spans="1:8">
      <c r="A42" s="84">
        <v>2100499</v>
      </c>
      <c r="B42" s="82" t="s">
        <v>377</v>
      </c>
      <c r="C42" s="78">
        <f t="shared" si="1"/>
        <v>970.75</v>
      </c>
      <c r="D42" s="83"/>
      <c r="E42" s="83">
        <f>644.11+326.64</f>
        <v>970.75</v>
      </c>
      <c r="F42" s="79"/>
      <c r="G42" s="79"/>
      <c r="H42" s="79"/>
    </row>
    <row r="43" ht="29.25" customHeight="1" spans="1:8">
      <c r="A43" s="81">
        <v>21006</v>
      </c>
      <c r="B43" s="82" t="s">
        <v>378</v>
      </c>
      <c r="C43" s="78">
        <f t="shared" si="1"/>
        <v>121</v>
      </c>
      <c r="D43" s="83"/>
      <c r="E43" s="83">
        <v>121</v>
      </c>
      <c r="F43" s="79"/>
      <c r="G43" s="79"/>
      <c r="H43" s="79"/>
    </row>
    <row r="44" ht="29.25" customHeight="1" spans="1:8">
      <c r="A44" s="84">
        <v>2100601</v>
      </c>
      <c r="B44" s="82" t="s">
        <v>379</v>
      </c>
      <c r="C44" s="78">
        <f t="shared" si="1"/>
        <v>121</v>
      </c>
      <c r="D44" s="83"/>
      <c r="E44" s="83">
        <f>103+18</f>
        <v>121</v>
      </c>
      <c r="F44" s="79"/>
      <c r="G44" s="79"/>
      <c r="H44" s="79"/>
    </row>
    <row r="45" ht="29.25" customHeight="1" spans="1:8">
      <c r="A45" s="81">
        <v>21007</v>
      </c>
      <c r="B45" s="82" t="s">
        <v>380</v>
      </c>
      <c r="C45" s="78">
        <f t="shared" si="1"/>
        <v>2087.24</v>
      </c>
      <c r="D45" s="83"/>
      <c r="E45" s="83">
        <f>E46+E47</f>
        <v>2087.24</v>
      </c>
      <c r="F45" s="79"/>
      <c r="G45" s="79"/>
      <c r="H45" s="79"/>
    </row>
    <row r="46" ht="29.25" customHeight="1" spans="1:8">
      <c r="A46" s="84">
        <v>2100717</v>
      </c>
      <c r="B46" s="82" t="s">
        <v>381</v>
      </c>
      <c r="C46" s="78">
        <f t="shared" si="1"/>
        <v>1852.49</v>
      </c>
      <c r="D46" s="83"/>
      <c r="E46" s="83">
        <f>55.99+1796.5</f>
        <v>1852.49</v>
      </c>
      <c r="F46" s="79"/>
      <c r="G46" s="79"/>
      <c r="H46" s="79"/>
    </row>
    <row r="47" ht="29.25" customHeight="1" spans="1:8">
      <c r="A47" s="84">
        <v>2100799</v>
      </c>
      <c r="B47" s="82" t="s">
        <v>382</v>
      </c>
      <c r="C47" s="78">
        <f t="shared" si="1"/>
        <v>234.75</v>
      </c>
      <c r="D47" s="83"/>
      <c r="E47" s="83">
        <f>198.75+36</f>
        <v>234.75</v>
      </c>
      <c r="F47" s="79"/>
      <c r="G47" s="79"/>
      <c r="H47" s="79"/>
    </row>
    <row r="48" ht="29.25" customHeight="1" spans="1:8">
      <c r="A48" s="81">
        <v>21011</v>
      </c>
      <c r="B48" s="82" t="s">
        <v>383</v>
      </c>
      <c r="C48" s="78">
        <f t="shared" si="1"/>
        <v>1132.12</v>
      </c>
      <c r="D48" s="83">
        <f>D49+D50+D51+D52</f>
        <v>1132.12</v>
      </c>
      <c r="E48" s="83"/>
      <c r="F48" s="79"/>
      <c r="G48" s="79"/>
      <c r="H48" s="79"/>
    </row>
    <row r="49" ht="29.25" customHeight="1" spans="1:8">
      <c r="A49" s="84">
        <v>2101101</v>
      </c>
      <c r="B49" s="82" t="s">
        <v>384</v>
      </c>
      <c r="C49" s="78">
        <f t="shared" si="1"/>
        <v>61.7</v>
      </c>
      <c r="D49" s="83">
        <v>61.7</v>
      </c>
      <c r="E49" s="83"/>
      <c r="F49" s="79"/>
      <c r="G49" s="79"/>
      <c r="H49" s="79"/>
    </row>
    <row r="50" ht="29.25" customHeight="1" spans="1:8">
      <c r="A50" s="84">
        <v>2101102</v>
      </c>
      <c r="B50" s="82" t="s">
        <v>385</v>
      </c>
      <c r="C50" s="78">
        <f t="shared" si="1"/>
        <v>1007.46</v>
      </c>
      <c r="D50" s="83">
        <v>1007.46</v>
      </c>
      <c r="E50" s="83"/>
      <c r="F50" s="79"/>
      <c r="G50" s="79"/>
      <c r="H50" s="79"/>
    </row>
    <row r="51" ht="29.25" customHeight="1" spans="1:8">
      <c r="A51" s="84">
        <v>2101103</v>
      </c>
      <c r="B51" s="82" t="s">
        <v>386</v>
      </c>
      <c r="C51" s="78">
        <f t="shared" si="1"/>
        <v>19.08</v>
      </c>
      <c r="D51" s="83">
        <v>19.08</v>
      </c>
      <c r="E51" s="83"/>
      <c r="F51" s="79"/>
      <c r="G51" s="79"/>
      <c r="H51" s="79"/>
    </row>
    <row r="52" ht="29.25" customHeight="1" spans="1:8">
      <c r="A52" s="84">
        <v>2101199</v>
      </c>
      <c r="B52" s="82" t="s">
        <v>387</v>
      </c>
      <c r="C52" s="78">
        <f t="shared" si="1"/>
        <v>43.88</v>
      </c>
      <c r="D52" s="83">
        <f>44.2-0.32</f>
        <v>43.88</v>
      </c>
      <c r="E52" s="83"/>
      <c r="F52" s="79"/>
      <c r="G52" s="79"/>
      <c r="H52" s="79"/>
    </row>
    <row r="53" ht="29.25" customHeight="1" spans="1:8">
      <c r="A53" s="81" t="s">
        <v>545</v>
      </c>
      <c r="B53" s="82" t="s">
        <v>546</v>
      </c>
      <c r="C53" s="78">
        <f t="shared" si="1"/>
        <v>0.4</v>
      </c>
      <c r="D53" s="83">
        <v>0.4</v>
      </c>
      <c r="E53" s="83"/>
      <c r="F53" s="79"/>
      <c r="G53" s="79"/>
      <c r="H53" s="79"/>
    </row>
    <row r="54" ht="29.25" customHeight="1" spans="1:8">
      <c r="A54" s="81" t="s">
        <v>547</v>
      </c>
      <c r="B54" s="82" t="s">
        <v>546</v>
      </c>
      <c r="C54" s="78">
        <f t="shared" si="1"/>
        <v>0.4</v>
      </c>
      <c r="D54" s="83">
        <v>0.4</v>
      </c>
      <c r="E54" s="83"/>
      <c r="F54" s="79"/>
      <c r="G54" s="79"/>
      <c r="H54" s="79"/>
    </row>
    <row r="55" ht="29.25" customHeight="1" spans="1:8">
      <c r="A55" s="81" t="s">
        <v>548</v>
      </c>
      <c r="B55" s="82" t="s">
        <v>549</v>
      </c>
      <c r="C55" s="78">
        <f t="shared" si="1"/>
        <v>332.49</v>
      </c>
      <c r="D55" s="83"/>
      <c r="E55" s="83">
        <v>332.49</v>
      </c>
      <c r="F55" s="79"/>
      <c r="G55" s="79"/>
      <c r="H55" s="79"/>
    </row>
    <row r="56" ht="29.25" customHeight="1" spans="1:8">
      <c r="A56" s="81" t="s">
        <v>550</v>
      </c>
      <c r="B56" s="82" t="s">
        <v>549</v>
      </c>
      <c r="C56" s="78">
        <f t="shared" si="1"/>
        <v>332.49</v>
      </c>
      <c r="D56" s="83"/>
      <c r="E56" s="83">
        <v>332.49</v>
      </c>
      <c r="F56" s="79"/>
      <c r="G56" s="79"/>
      <c r="H56" s="79"/>
    </row>
    <row r="57" ht="29.25" customHeight="1" spans="1:8">
      <c r="A57" s="81" t="s">
        <v>388</v>
      </c>
      <c r="B57" s="82" t="s">
        <v>389</v>
      </c>
      <c r="C57" s="78">
        <f t="shared" si="1"/>
        <v>1147</v>
      </c>
      <c r="D57" s="83">
        <f>SUM(D58,D60)</f>
        <v>0</v>
      </c>
      <c r="E57" s="83">
        <f>SUM(E58,E60)</f>
        <v>1147</v>
      </c>
      <c r="F57" s="79"/>
      <c r="G57" s="79"/>
      <c r="H57" s="79"/>
    </row>
    <row r="58" ht="29.25" customHeight="1" spans="1:8">
      <c r="A58" s="81" t="s">
        <v>551</v>
      </c>
      <c r="B58" s="82" t="s">
        <v>552</v>
      </c>
      <c r="C58" s="78">
        <f t="shared" si="1"/>
        <v>1087</v>
      </c>
      <c r="D58" s="83"/>
      <c r="E58" s="83">
        <v>1087</v>
      </c>
      <c r="F58" s="79"/>
      <c r="G58" s="79"/>
      <c r="H58" s="79"/>
    </row>
    <row r="59" ht="29.25" customHeight="1" spans="1:8">
      <c r="A59" s="84" t="s">
        <v>553</v>
      </c>
      <c r="B59" s="82" t="s">
        <v>554</v>
      </c>
      <c r="C59" s="78">
        <f t="shared" si="1"/>
        <v>1087</v>
      </c>
      <c r="D59" s="83"/>
      <c r="E59" s="83">
        <v>1087</v>
      </c>
      <c r="F59" s="79"/>
      <c r="G59" s="79"/>
      <c r="H59" s="79"/>
    </row>
    <row r="60" ht="29.25" customHeight="1" spans="1:8">
      <c r="A60" s="81" t="s">
        <v>390</v>
      </c>
      <c r="B60" s="82" t="s">
        <v>391</v>
      </c>
      <c r="C60" s="78">
        <f t="shared" si="1"/>
        <v>60</v>
      </c>
      <c r="D60" s="83"/>
      <c r="E60" s="83">
        <v>60</v>
      </c>
      <c r="F60" s="79"/>
      <c r="G60" s="79"/>
      <c r="H60" s="79"/>
    </row>
    <row r="61" ht="29.25" customHeight="1" spans="1:8">
      <c r="A61" s="84">
        <v>2130506</v>
      </c>
      <c r="B61" s="82" t="s">
        <v>392</v>
      </c>
      <c r="C61" s="78">
        <f t="shared" ref="C61:C66" si="2">D61+E61</f>
        <v>60</v>
      </c>
      <c r="D61" s="83"/>
      <c r="E61" s="83">
        <v>60</v>
      </c>
      <c r="F61" s="79"/>
      <c r="G61" s="79"/>
      <c r="H61" s="79"/>
    </row>
    <row r="62" ht="29.25" customHeight="1" spans="1:8">
      <c r="A62" s="81">
        <v>221</v>
      </c>
      <c r="B62" s="82" t="s">
        <v>393</v>
      </c>
      <c r="C62" s="78">
        <f t="shared" si="2"/>
        <v>912.82</v>
      </c>
      <c r="D62" s="83">
        <f>D63+D65</f>
        <v>164.02</v>
      </c>
      <c r="E62" s="83">
        <f>E63+E65</f>
        <v>748.8</v>
      </c>
      <c r="F62" s="79"/>
      <c r="G62" s="79"/>
      <c r="H62" s="79"/>
    </row>
    <row r="63" ht="29.25" customHeight="1" spans="1:8">
      <c r="A63" s="81" t="s">
        <v>555</v>
      </c>
      <c r="B63" s="82" t="s">
        <v>556</v>
      </c>
      <c r="C63" s="78">
        <f t="shared" si="2"/>
        <v>748.8</v>
      </c>
      <c r="D63" s="83"/>
      <c r="E63" s="83">
        <v>748.8</v>
      </c>
      <c r="F63" s="79"/>
      <c r="G63" s="79"/>
      <c r="H63" s="79"/>
    </row>
    <row r="64" ht="29.25" customHeight="1" spans="1:8">
      <c r="A64" s="81" t="s">
        <v>557</v>
      </c>
      <c r="B64" s="82" t="s">
        <v>558</v>
      </c>
      <c r="C64" s="78">
        <f t="shared" si="2"/>
        <v>748.8</v>
      </c>
      <c r="D64" s="83"/>
      <c r="E64" s="83">
        <v>748.8</v>
      </c>
      <c r="F64" s="79"/>
      <c r="G64" s="79"/>
      <c r="H64" s="79"/>
    </row>
    <row r="65" ht="29.25" customHeight="1" spans="1:8">
      <c r="A65" s="81" t="s">
        <v>394</v>
      </c>
      <c r="B65" s="82" t="s">
        <v>395</v>
      </c>
      <c r="C65" s="78">
        <f t="shared" si="2"/>
        <v>164.02</v>
      </c>
      <c r="D65" s="83">
        <v>164.02</v>
      </c>
      <c r="E65" s="83"/>
      <c r="F65" s="79"/>
      <c r="G65" s="79"/>
      <c r="H65" s="79"/>
    </row>
    <row r="66" ht="29.25" customHeight="1" spans="1:8">
      <c r="A66" s="84">
        <v>2210201</v>
      </c>
      <c r="B66" s="82" t="s">
        <v>396</v>
      </c>
      <c r="C66" s="78">
        <f t="shared" si="2"/>
        <v>164.02</v>
      </c>
      <c r="D66" s="83">
        <v>164.02</v>
      </c>
      <c r="E66" s="83"/>
      <c r="F66" s="79"/>
      <c r="G66" s="79"/>
      <c r="H66" s="79"/>
    </row>
    <row r="67" ht="29.25" customHeight="1" spans="1:8">
      <c r="A67" s="76" t="s">
        <v>559</v>
      </c>
      <c r="B67" s="83" t="s">
        <v>560</v>
      </c>
      <c r="C67" s="78">
        <f t="shared" ref="C67:C76" si="3">D67+E67</f>
        <v>69.96</v>
      </c>
      <c r="D67" s="83">
        <f>D68+D70</f>
        <v>0</v>
      </c>
      <c r="E67" s="83">
        <f>E68+E70</f>
        <v>69.96</v>
      </c>
      <c r="F67" s="79"/>
      <c r="G67" s="79"/>
      <c r="H67" s="79"/>
    </row>
    <row r="68" ht="29.25" customHeight="1" spans="1:8">
      <c r="A68" s="76" t="s">
        <v>561</v>
      </c>
      <c r="B68" s="83" t="s">
        <v>562</v>
      </c>
      <c r="C68" s="78">
        <f t="shared" si="3"/>
        <v>4.61</v>
      </c>
      <c r="D68" s="83"/>
      <c r="E68" s="77">
        <f>E69</f>
        <v>4.61</v>
      </c>
      <c r="F68" s="79"/>
      <c r="G68" s="79"/>
      <c r="H68" s="79"/>
    </row>
    <row r="69" ht="29.25" customHeight="1" spans="1:8">
      <c r="A69" s="76" t="s">
        <v>563</v>
      </c>
      <c r="B69" s="83" t="s">
        <v>564</v>
      </c>
      <c r="C69" s="78">
        <f t="shared" si="3"/>
        <v>4.61</v>
      </c>
      <c r="D69" s="83"/>
      <c r="E69" s="77">
        <v>4.61</v>
      </c>
      <c r="F69" s="79"/>
      <c r="G69" s="79"/>
      <c r="H69" s="79"/>
    </row>
    <row r="70" ht="29.25" customHeight="1" spans="1:8">
      <c r="A70" s="76" t="s">
        <v>565</v>
      </c>
      <c r="B70" s="83" t="s">
        <v>560</v>
      </c>
      <c r="C70" s="78">
        <f t="shared" si="3"/>
        <v>65.35</v>
      </c>
      <c r="D70" s="83"/>
      <c r="E70" s="77">
        <v>65.35</v>
      </c>
      <c r="F70" s="79"/>
      <c r="G70" s="79"/>
      <c r="H70" s="79"/>
    </row>
    <row r="71" ht="29.25" customHeight="1" spans="1:8">
      <c r="A71" s="76" t="s">
        <v>566</v>
      </c>
      <c r="B71" s="83" t="s">
        <v>560</v>
      </c>
      <c r="C71" s="78">
        <f t="shared" si="3"/>
        <v>65.35</v>
      </c>
      <c r="D71" s="83"/>
      <c r="E71" s="77">
        <v>65.35</v>
      </c>
      <c r="F71" s="79"/>
      <c r="G71" s="79"/>
      <c r="H71" s="79"/>
    </row>
    <row r="72" ht="29.25" customHeight="1" spans="1:8">
      <c r="A72" s="76" t="s">
        <v>567</v>
      </c>
      <c r="B72" s="83" t="s">
        <v>568</v>
      </c>
      <c r="C72" s="78">
        <f t="shared" si="3"/>
        <v>4325.45</v>
      </c>
      <c r="D72" s="83"/>
      <c r="E72" s="77">
        <f>E73+E75</f>
        <v>4325.45</v>
      </c>
      <c r="F72" s="79"/>
      <c r="G72" s="79"/>
      <c r="H72" s="79"/>
    </row>
    <row r="73" ht="29.25" customHeight="1" spans="1:8">
      <c r="A73" s="76" t="s">
        <v>569</v>
      </c>
      <c r="B73" s="83" t="s">
        <v>570</v>
      </c>
      <c r="C73" s="78">
        <f t="shared" si="3"/>
        <v>3913.3</v>
      </c>
      <c r="D73" s="83"/>
      <c r="E73" s="77">
        <v>3913.3</v>
      </c>
      <c r="F73" s="79"/>
      <c r="G73" s="79"/>
      <c r="H73" s="79"/>
    </row>
    <row r="74" ht="29.25" customHeight="1" spans="1:8">
      <c r="A74" s="76" t="s">
        <v>571</v>
      </c>
      <c r="B74" s="83" t="s">
        <v>572</v>
      </c>
      <c r="C74" s="78">
        <f t="shared" si="3"/>
        <v>3913.3</v>
      </c>
      <c r="D74" s="83"/>
      <c r="E74" s="77">
        <v>3913.3</v>
      </c>
      <c r="F74" s="79"/>
      <c r="G74" s="79"/>
      <c r="H74" s="79"/>
    </row>
    <row r="75" ht="29.25" customHeight="1" spans="1:8">
      <c r="A75" s="76" t="s">
        <v>573</v>
      </c>
      <c r="B75" s="83" t="s">
        <v>574</v>
      </c>
      <c r="C75" s="78">
        <f t="shared" si="3"/>
        <v>412.15</v>
      </c>
      <c r="D75" s="83"/>
      <c r="E75" s="77">
        <v>412.15</v>
      </c>
      <c r="F75" s="79"/>
      <c r="G75" s="79"/>
      <c r="H75" s="79"/>
    </row>
    <row r="76" ht="27" customHeight="1" spans="1:8">
      <c r="A76" s="76" t="s">
        <v>575</v>
      </c>
      <c r="B76" s="83" t="s">
        <v>576</v>
      </c>
      <c r="C76" s="78">
        <f t="shared" si="3"/>
        <v>412.15</v>
      </c>
      <c r="D76" s="83"/>
      <c r="E76" s="77">
        <v>412.15</v>
      </c>
      <c r="F76" s="85"/>
      <c r="G76" s="85"/>
      <c r="H76" s="85"/>
    </row>
    <row r="77" ht="18.75" customHeight="1" spans="1:8">
      <c r="A77" s="66"/>
      <c r="B77" s="66"/>
      <c r="C77" s="66"/>
      <c r="D77" s="66"/>
      <c r="E77" s="66"/>
      <c r="F77" s="66"/>
      <c r="G77" s="66"/>
      <c r="H77" s="66"/>
    </row>
    <row r="78" ht="18.75" customHeight="1" spans="1:8">
      <c r="A78" s="66"/>
      <c r="B78" s="66"/>
      <c r="C78" s="66"/>
      <c r="D78" s="66"/>
      <c r="E78" s="66"/>
      <c r="F78" s="66"/>
      <c r="G78" s="66"/>
      <c r="H78" s="66"/>
    </row>
    <row r="79" customHeight="1" spans="1:8">
      <c r="A79" s="66"/>
      <c r="B79" s="66"/>
      <c r="D79" s="66"/>
      <c r="E79" s="66"/>
      <c r="F79" s="66"/>
      <c r="G79" s="66"/>
      <c r="H79" s="66"/>
    </row>
    <row r="80" customHeight="1" spans="1:9">
      <c r="A80" s="66"/>
      <c r="B80" s="66"/>
      <c r="D80" s="66"/>
      <c r="E80" s="66"/>
      <c r="F80" s="66"/>
      <c r="G80" s="66"/>
      <c r="H80" s="66"/>
      <c r="I80" s="66"/>
    </row>
    <row r="81" customHeight="1" spans="1:8">
      <c r="A81" s="66"/>
      <c r="B81" s="66"/>
      <c r="D81" s="66"/>
      <c r="E81" s="66"/>
      <c r="F81" s="66"/>
      <c r="G81" s="66"/>
      <c r="H81" s="66"/>
    </row>
    <row r="82" customHeight="1" spans="1:7">
      <c r="A82" s="66"/>
      <c r="B82" s="66"/>
      <c r="D82" s="66"/>
      <c r="E82" s="66"/>
      <c r="F82" s="66"/>
      <c r="G82" s="66"/>
    </row>
    <row r="83" customHeight="1" spans="1:9">
      <c r="A83" s="66"/>
      <c r="B83" s="66"/>
      <c r="C83" s="66"/>
      <c r="D83" s="66"/>
      <c r="E83" s="66"/>
      <c r="F83" s="66"/>
      <c r="G83" s="66"/>
      <c r="I83" s="66"/>
    </row>
    <row r="84" customHeight="1" spans="2:8">
      <c r="B84" s="66"/>
      <c r="F84" s="66"/>
      <c r="G84" s="66"/>
      <c r="H84" s="66"/>
    </row>
    <row r="85" customHeight="1" spans="1:7">
      <c r="A85" s="66"/>
      <c r="B85" s="66"/>
      <c r="F85" s="66"/>
      <c r="G85" s="66"/>
    </row>
    <row r="86" customHeight="1" spans="2:6">
      <c r="B86" s="66"/>
      <c r="F86" s="66"/>
    </row>
    <row r="87" customHeight="1" spans="1:8">
      <c r="A87" s="66"/>
      <c r="B87" s="66"/>
      <c r="H87" s="66"/>
    </row>
    <row r="88" customHeight="1" spans="1:5">
      <c r="A88" s="66"/>
      <c r="B88" s="66"/>
      <c r="E88" s="66"/>
    </row>
    <row r="89" customHeight="1" spans="3:6">
      <c r="C89" s="66"/>
      <c r="F89" s="66"/>
    </row>
    <row r="90" customHeight="1" spans="2:2">
      <c r="B90" s="66"/>
    </row>
    <row r="91" customHeight="1" spans="2:2">
      <c r="B91" s="66"/>
    </row>
    <row r="92" customHeight="1" spans="7:7">
      <c r="G92" s="66"/>
    </row>
    <row r="93" customHeight="1" spans="2:2">
      <c r="B93" s="66"/>
    </row>
    <row r="94" customHeight="1" spans="3:7">
      <c r="C94" s="66"/>
      <c r="G94" s="66"/>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资金绩效目标表</vt:lpstr>
      <vt:lpstr>12 区级项目资金绩效目标表 (2)</vt:lpstr>
      <vt:lpstr>13 区级项目资金绩效目标表 (3)</vt:lpstr>
      <vt:lpstr>14区级项目资金绩效目标表 (4)</vt:lpstr>
      <vt:lpstr>15区级项目资金绩效目标表 (3)</vt:lpstr>
      <vt:lpstr>16区级项目资金绩效目标表 (4)</vt:lpstr>
      <vt:lpstr>17 区级项目资金绩效目标表 (3)</vt:lpstr>
      <vt:lpstr>18区级项目资金绩效目标表 (4)</vt:lpstr>
      <vt:lpstr>19区级项目资金绩效目标表 (3)</vt:lpstr>
      <vt:lpstr>20区级项目资金绩效目标表 (4)</vt:lpstr>
      <vt:lpstr>21区级项目资金绩效目标表 (3)</vt:lpstr>
      <vt:lpstr>22 区级项目资金绩效目标表 (4)</vt:lpstr>
      <vt:lpstr>60 区级项目资金绩效目标表 (3)</vt:lpstr>
      <vt:lpstr>59区级项目资金绩效目标表 (4)</vt:lpstr>
      <vt:lpstr>58区级项目资金绩效目标表 (3)</vt:lpstr>
      <vt:lpstr>57区级项目资金绩效目标表 (4)</vt:lpstr>
      <vt:lpstr>56 区级项目资金绩效目标表 (3)</vt:lpstr>
      <vt:lpstr>55区级资金绩效目标表</vt:lpstr>
      <vt:lpstr>54 区级项目资金绩效目标表 (3)</vt:lpstr>
      <vt:lpstr>53区级项目资金绩效目标表 (4)</vt:lpstr>
      <vt:lpstr>52区级项目资金绩效目标表 (3)</vt:lpstr>
      <vt:lpstr>51区级项目资金绩效目标表 (4)</vt:lpstr>
      <vt:lpstr>50区级项目资金绩效目标表 (3)</vt:lpstr>
      <vt:lpstr>49区级项目资金绩效目标表 (4)</vt:lpstr>
      <vt:lpstr>48 区级项目资金绩效目标表 (3)</vt:lpstr>
      <vt:lpstr>47 区级项目资金绩效目标表 (4)</vt:lpstr>
      <vt:lpstr>46 区级项目资金绩效目标表 (3)</vt:lpstr>
      <vt:lpstr>45区级项目资金绩效目标表 (4)</vt:lpstr>
      <vt:lpstr>44区级项目资金绩效目标表 (3)</vt:lpstr>
      <vt:lpstr>43 区级项目资金绩效目标表 (4)</vt:lpstr>
      <vt:lpstr>42区级项目资金绩效目标表 (3)</vt:lpstr>
      <vt:lpstr>41区级项目资金绩效目标表 (4)</vt:lpstr>
      <vt:lpstr>23 区级项目资金绩效目标表 (3)</vt:lpstr>
      <vt:lpstr>24 区级项目资金绩效目标表 (4)</vt:lpstr>
      <vt:lpstr>25区级项目资金绩效目标表 (3)</vt:lpstr>
      <vt:lpstr>26区级项目资金绩效目标表 (4)</vt:lpstr>
      <vt:lpstr>27 区级项目资金绩效目标表 (3)</vt:lpstr>
      <vt:lpstr>28 区级项目资金绩效目标表 (4)</vt:lpstr>
      <vt:lpstr>29 区级项目资金绩效目标表 (3)</vt:lpstr>
      <vt:lpstr>30 区级项目资金绩效目标表 (4)</vt:lpstr>
      <vt:lpstr>31 区级项目资金绩效目标表 (3)</vt:lpstr>
      <vt:lpstr>32区级项目资金绩效目标表 (4)</vt:lpstr>
      <vt:lpstr>33 区级项目资金绩效目标表 (3)</vt:lpstr>
      <vt:lpstr>34区级项目资金绩效目标表 (4)</vt:lpstr>
      <vt:lpstr>35区级项目资金绩效目标表 (3)</vt:lpstr>
      <vt:lpstr>36区级项目资金绩效目标表 (4)</vt:lpstr>
      <vt:lpstr>37 区级项目资金绩效目标表 (3)</vt:lpstr>
      <vt:lpstr>38区级项目资金绩效目标表 (4)</vt:lpstr>
      <vt:lpstr>39区级项目资金绩效目标表 (3)</vt:lpstr>
      <vt:lpstr>40区级项目资金绩效目标表 (2)</vt:lpstr>
      <vt:lpstr>41区级项目资金绩效目标表 (3)</vt:lpstr>
      <vt:lpstr>42区级项目资金绩效目标表 (2)</vt:lpstr>
      <vt:lpstr>43区级项目资金绩效目标表 (3)</vt:lpstr>
      <vt:lpstr>44区级项目资金绩效目标表 (2)</vt:lpstr>
      <vt:lpstr>45区级项目资金绩效目标表 (3)</vt:lpstr>
      <vt:lpstr>46区级项目资金绩效目标表 (2)</vt:lpstr>
      <vt:lpstr>47区级项目资金绩效目标表 (3)</vt:lpstr>
      <vt:lpstr>48区级项目资金绩效目标表 (2)</vt:lpstr>
      <vt:lpstr>49区级项目资金绩效目标表 (3)</vt:lpstr>
      <vt:lpstr>50区级项目资金绩效目标表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dcterms:modified xsi:type="dcterms:W3CDTF">2022-06-29T03:16:02Z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1FBD3AC376D7403CBAF275E177737D2A</vt:lpwstr>
  </property>
</Properties>
</file>